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8" windowWidth="15120" windowHeight="7476"/>
  </bookViews>
  <sheets>
    <sheet name="Лист1" sheetId="4" r:id="rId1"/>
    <sheet name="раздел 1" sheetId="1" r:id="rId2"/>
    <sheet name="раздел 2" sheetId="2" r:id="rId3"/>
    <sheet name="раздел 3" sheetId="3" r:id="rId4"/>
  </sheets>
  <calcPr calcId="144525"/>
</workbook>
</file>

<file path=xl/calcChain.xml><?xml version="1.0" encoding="utf-8"?>
<calcChain xmlns="http://schemas.openxmlformats.org/spreadsheetml/2006/main">
  <c r="F32" i="2" l="1"/>
  <c r="F31" i="2"/>
  <c r="F11" i="2"/>
  <c r="F10" i="2"/>
  <c r="D13" i="2" l="1"/>
  <c r="D11" i="2" l="1"/>
  <c r="D12" i="2" s="1"/>
  <c r="E11" i="2"/>
  <c r="F12" i="2"/>
  <c r="D10" i="2"/>
  <c r="E12" i="2" l="1"/>
  <c r="D31" i="2"/>
  <c r="D20" i="2" l="1"/>
  <c r="E10" i="2"/>
  <c r="F33" i="2" l="1"/>
  <c r="E33" i="2"/>
  <c r="F13" i="2" l="1"/>
  <c r="E13" i="2"/>
  <c r="D15" i="2" l="1"/>
  <c r="E36" i="2" l="1"/>
  <c r="E15" i="2"/>
  <c r="F39" i="2"/>
  <c r="E39" i="2" l="1"/>
  <c r="D39" i="2"/>
  <c r="F36" i="2"/>
  <c r="D36" i="2"/>
  <c r="F15" i="2" l="1"/>
</calcChain>
</file>

<file path=xl/comments1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ДЭК +Русэнергосбыт+ДРСК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НВВфакт+ДРСКфакт+Потери факт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амортизация расчетного периода и амортизация неиспользованная прошлых лет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амортизация расчетного периода и прибыль направленная на кап. вложения</t>
        </r>
      </text>
    </comment>
  </commentList>
</comments>
</file>

<file path=xl/sharedStrings.xml><?xml version="1.0" encoding="utf-8"?>
<sst xmlns="http://schemas.openxmlformats.org/spreadsheetml/2006/main" count="198" uniqueCount="164">
  <si>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</si>
  <si>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</si>
  <si>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</si>
  <si>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</si>
  <si>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</si>
  <si>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</si>
  <si>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</si>
  <si>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</si>
  <si>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</si>
  <si>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</si>
  <si>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</si>
  <si>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</si>
  <si>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</si>
  <si>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</si>
  <si>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</si>
  <si>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</si>
  <si>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</si>
  <si>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</si>
  <si>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</si>
  <si>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</si>
  <si>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</si>
  <si>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</si>
  <si>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</si>
  <si>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</si>
  <si>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</si>
  <si>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</si>
  <si>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</si>
  <si>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</si>
  <si>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</si>
  <si>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</si>
  <si>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</si>
  <si>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</si>
  <si>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</si>
  <si>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</si>
  <si>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</si>
  <si>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</si>
  <si>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</si>
  <si>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тыс. кВт·ч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</si>
  <si>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</si>
  <si>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</si>
  <si>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</si>
  <si>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</si>
  <si>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</si>
  <si>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</si>
  <si>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</si>
  <si>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</si>
  <si>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</si>
  <si>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</si>
  <si>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</si>
  <si>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</si>
  <si>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</si>
  <si>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</si>
  <si>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</si>
  <si>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</si>
  <si>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</si>
  <si>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</si>
  <si>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</si>
  <si>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</si>
  <si>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</si>
  <si>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</si>
  <si>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</si>
  <si>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</si>
  <si>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</si>
  <si>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</si>
  <si>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</si>
  <si>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</si>
  <si>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</si>
  <si>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</si>
  <si>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</si>
  <si>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</si>
  <si>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</si>
  <si>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</si>
  <si>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</si>
  <si>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</si>
  <si>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</si>
  <si>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</si>
  <si>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</si>
  <si>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</si>
  <si>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1 к предложению о размере цен  (тарифов), долгосрочных параметров регулирования</t>
  </si>
  <si>
    <t>МУП "Уссурийск-Электросеть"</t>
  </si>
  <si>
    <t>8 4234 32 08 38</t>
  </si>
  <si>
    <t>8 4234 32 97 11</t>
  </si>
  <si>
    <t>постановление департамента по тарифам Приморского края от 23 июля 2014 года № 31/8 "Об утверждении инвестиционной программы МУП "Уссурийск-Электросеть " на 2015-2019 годы"</t>
  </si>
  <si>
    <t>Муниципальное унитарное предприятие  "Уссурийск-Электросеть"</t>
  </si>
  <si>
    <t>г.Уссурийск, ул. Советская, 15</t>
  </si>
  <si>
    <t>692519, Приморский край, г.Уссурийск, ул.Советская 15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</si>
  <si>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</si>
  <si>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Раздел 3. Цены (тарифы) по регулируемым видам деятельности организации</t>
  </si>
  <si>
    <t>Фактические показатели</t>
  </si>
  <si>
    <t>Показатели,</t>
  </si>
  <si>
    <t>Предложения</t>
  </si>
  <si>
    <t>1-е</t>
  </si>
  <si>
    <t>2-е</t>
  </si>
  <si>
    <t>полугодие</t>
  </si>
  <si>
    <t>на расчетный период регулирования</t>
  </si>
  <si>
    <t>утвержденные на базовый период*</t>
  </si>
  <si>
    <t>за год, предшествующий базовому периоду</t>
  </si>
  <si>
    <t>№ п/п</t>
  </si>
  <si>
    <t>двуставочный тариф</t>
  </si>
  <si>
    <t>одноставочный тариф</t>
  </si>
  <si>
    <t>руб./МВт в мес.</t>
  </si>
  <si>
    <t>руб./МВт·ч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</si>
  <si>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</si>
  <si>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Форма 3</t>
  </si>
  <si>
    <t>(утвержденная Постановлением Правительства РФ от 21.01.2004 № 24)</t>
  </si>
  <si>
    <t>Сроки опубликования: ежегодно, до 21 апреля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</si>
  <si>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</si>
  <si>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</si>
  <si>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Печатное издание (наименование, №, дата)</t>
  </si>
  <si>
    <t>опубликования</t>
  </si>
  <si>
    <t>Наименование сайта/URL</t>
  </si>
  <si>
    <t>Дата опубликования</t>
  </si>
  <si>
    <t>Отчётный период</t>
  </si>
  <si>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</si>
  <si>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</si>
  <si>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</si>
  <si>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</si>
  <si>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</si>
  <si>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</si>
  <si>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</si>
  <si>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</si>
  <si>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</si>
  <si>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</si>
  <si>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Индивидуальные тарифы на услуги по передаче электрической энергии для взаиморасчетов между МУП "Уссурийск-Электросеть" и ОАО "Дальневосточная распределительная сетевая компания"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</si>
  <si>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МУП «Уссурийск-Электросеть»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</si>
  <si>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АО «Дальневосточная распределительная сетевая компания» (филиал «Приморские электрические сети»)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</si>
  <si>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 МУП «Уссурийск-Электросеть»; плательщиком по одноставочному тарифу является МУП «Уссурийск-Электросеть»</t>
  </si>
  <si>
    <t>На услуги по передаче электрической энергии (мощности)</t>
  </si>
  <si>
    <t>ставка на содержание эектирических  сетей</t>
  </si>
  <si>
    <t>ставка на оплату технологического расхода (потерь)</t>
  </si>
  <si>
    <t>www.usselectro.net</t>
  </si>
  <si>
    <t>Можара Виктор Иванович</t>
  </si>
  <si>
    <t>econom_electro@mail.ru</t>
  </si>
  <si>
    <t>Рентабельность продаж (величина прибыли от продаж в каждом рубле выручки). 
Нормальное значение для данной отрасли от 9 % и более</t>
  </si>
  <si>
    <t>Выпадающие, излишние доходы (расходы) прошлых лет</t>
  </si>
  <si>
    <t>Инвестиции, осуществляемые за счет тарифных источников</t>
  </si>
  <si>
    <t>2020 год</t>
  </si>
  <si>
    <t xml:space="preserve">соглашение от 08.12.2016 года срок действия 2017-2019 года, доп. соглашение от 07.12.2018 года </t>
  </si>
  <si>
    <t xml:space="preserve">Директор </t>
  </si>
  <si>
    <t>В.И. Можара</t>
  </si>
  <si>
    <t>Начальник отдела технико-экономического планирования организации труда и заработной платы</t>
  </si>
  <si>
    <t xml:space="preserve">О.А. Пуховая </t>
  </si>
  <si>
    <t>в редакции останвления  Правительства от 30 января 2019 г. N 64</t>
  </si>
  <si>
    <t>Уровень потерь электрической энергии &lt;***&gt;</t>
  </si>
  <si>
    <t>Реквизиты программы энергоэффективности (кем утверждена, дата утверждения, номер приказа) &lt;***&gt;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</si>
  <si>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&lt;****&gt;</t>
    </r>
  </si>
  <si>
    <t>Расходы, связанные с производством и реализацией товаров, работ, услуг &lt;**&gt;, &lt;****&gt;; операционные (подконтрольные) расходы &lt;***&gt;- всего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</si>
  <si>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&lt;**&gt;, &lt;****&gt;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&lt;**&gt;</t>
    </r>
    <r>
      <rPr>
        <sz val="12"/>
        <rFont val="Times New Roman"/>
        <family val="1"/>
        <charset val="204"/>
      </rPr>
      <t xml:space="preserve"> - всего &lt;***&gt;</t>
    </r>
  </si>
  <si>
    <t>4.5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</si>
  <si>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 xml:space="preserve"> &lt;***&gt;</t>
    </r>
  </si>
  <si>
    <t>4.6</t>
  </si>
  <si>
    <r>
      <t xml:space="preserve">Операционные (подконтрольные) расходы на условную единицу </t>
    </r>
    <r>
      <rPr>
        <vertAlign val="superscript"/>
        <sz val="12"/>
        <rFont val="Times New Roman"/>
        <family val="1"/>
        <charset val="204"/>
      </rPr>
      <t>&lt;***&gt;</t>
    </r>
  </si>
  <si>
    <t>6.</t>
  </si>
  <si>
    <t>7.</t>
  </si>
  <si>
    <t>&lt;****&gt; Заполняются коммерческим оператором оптового рынка электрической энергии (мощности).</t>
  </si>
  <si>
    <t>&lt;***&gt;    Заполняются сетевыми организациями, осуществляющими передачу электрической энергии (мощности) по электрическим сетям.</t>
  </si>
  <si>
    <t>&lt;**&gt;      Заполняются организацией, осуществляющей оперативно-диспетчерское управление в электроэнергетике.</t>
  </si>
  <si>
    <t>&lt;*&gt;        Базовый период - год, предшествующий расчетному периоду регулирования.</t>
  </si>
  <si>
    <t>2021 год</t>
  </si>
  <si>
    <t>Приказ департамента энергетики Приморского края от 27 июня 2019 года № 45 пр-88 "Об утверждении инвестиционной программы МУП "Уссурийск-Электросеть " на 2020-2024 годы" в ред. приказа Агентства газоснабжения и энергетики ПК № 45пр-100 от 26.08.2020 г.</t>
  </si>
  <si>
    <t>2022</t>
  </si>
  <si>
    <t>планируемая на 2022 год</t>
  </si>
  <si>
    <t>2022 год</t>
  </si>
  <si>
    <t>руб./кВт·ч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</si>
</sst>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33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0" fillId="0" borderId="0" xfId="0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/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17" xfId="0" applyFont="1" applyBorder="1"/>
    <xf numFmtId="0" fontId="20" fillId="0" borderId="10" xfId="0" applyFont="1" applyBorder="1" applyAlignment="1">
      <alignment horizontal="left" wrapText="1" indent="2"/>
    </xf>
    <xf numFmtId="0" fontId="20" fillId="0" borderId="17" xfId="0" applyFont="1" applyBorder="1"/>
    <xf numFmtId="0" fontId="9" fillId="0" borderId="16" xfId="0" applyFont="1" applyBorder="1"/>
    <xf numFmtId="0" fontId="20" fillId="0" borderId="16" xfId="0" applyFont="1" applyBorder="1"/>
    <xf numFmtId="0" fontId="20" fillId="0" borderId="0" xfId="0" applyFont="1"/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4" fontId="20" fillId="0" borderId="16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/>
    <xf numFmtId="0" fontId="15" fillId="0" borderId="0" xfId="0" applyFont="1" applyBorder="1" applyAlignment="1"/>
    <xf numFmtId="0" fontId="2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top" wrapText="1"/>
    </xf>
    <xf numFmtId="165" fontId="9" fillId="0" borderId="16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16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34" xfId="1" applyBorder="1" applyAlignment="1" applyProtection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23" fillId="0" borderId="0" xfId="2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selectro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conom_electro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0"/>
  <sheetViews>
    <sheetView tabSelected="1" zoomScale="80" zoomScaleNormal="80" workbookViewId="0">
      <selection activeCell="CH11" sqref="CH11:DP11"/>
    </sheetView>
  </sheetViews>
  <sheetFormatPr defaultColWidth="1.109375" defaultRowHeight="15.6" x14ac:dyDescent="0.3"/>
  <cols>
    <col min="1" max="16384" width="1.109375" style="26"/>
  </cols>
  <sheetData>
    <row r="1" spans="1:123" customFormat="1" ht="46.5" customHeight="1" x14ac:dyDescent="0.3">
      <c r="A1" s="79" t="s">
        <v>102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</row>
    <row r="3" spans="1:123" x14ac:dyDescent="0.3"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80" t="s">
        <v>103</v>
      </c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</row>
    <row r="4" spans="1:123" x14ac:dyDescent="0.3">
      <c r="BK4" s="81" t="s">
        <v>104</v>
      </c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</row>
    <row r="5" spans="1:123" x14ac:dyDescent="0.3">
      <c r="CB5" s="81" t="s">
        <v>105</v>
      </c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</row>
    <row r="7" spans="1:123" ht="63.75" customHeight="1" x14ac:dyDescent="0.3">
      <c r="I7" s="82" t="s">
        <v>106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</row>
    <row r="9" spans="1:123" x14ac:dyDescent="0.3"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83" t="s">
        <v>107</v>
      </c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  <c r="AV9" s="29" t="s">
        <v>108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1:123" x14ac:dyDescent="0.3"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87" t="s">
        <v>109</v>
      </c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9"/>
      <c r="AV10" s="90" t="s">
        <v>110</v>
      </c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91" t="s">
        <v>130</v>
      </c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3"/>
    </row>
    <row r="11" spans="1:123" x14ac:dyDescent="0.3"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94" t="s">
        <v>111</v>
      </c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95">
        <v>44477</v>
      </c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spans="1:123" x14ac:dyDescent="0.3"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8" t="s">
        <v>112</v>
      </c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 t="s">
        <v>161</v>
      </c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4" spans="1:123" s="27" customFormat="1" ht="10.199999999999999" x14ac:dyDescent="0.2">
      <c r="DS14" s="31" t="s">
        <v>113</v>
      </c>
    </row>
    <row r="15" spans="1:123" s="27" customFormat="1" ht="10.199999999999999" x14ac:dyDescent="0.2">
      <c r="DS15" s="31" t="s">
        <v>114</v>
      </c>
    </row>
    <row r="16" spans="1:123" s="27" customFormat="1" ht="10.199999999999999" x14ac:dyDescent="0.2">
      <c r="DS16" s="31" t="s">
        <v>115</v>
      </c>
    </row>
    <row r="17" spans="1:123" s="27" customFormat="1" ht="10.199999999999999" x14ac:dyDescent="0.2">
      <c r="DS17" s="31" t="s">
        <v>116</v>
      </c>
    </row>
    <row r="18" spans="1:123" x14ac:dyDescent="0.3">
      <c r="DS18" s="64" t="s">
        <v>142</v>
      </c>
    </row>
    <row r="22" spans="1:123" s="32" customFormat="1" ht="17.399999999999999" x14ac:dyDescent="0.3">
      <c r="A22" s="74" t="s">
        <v>117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</row>
    <row r="23" spans="1:123" s="32" customFormat="1" ht="17.399999999999999" x14ac:dyDescent="0.3">
      <c r="A23" s="74" t="s">
        <v>118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</row>
    <row r="24" spans="1:123" s="32" customFormat="1" ht="17.399999999999999" x14ac:dyDescent="0.3">
      <c r="BI24" s="33" t="s">
        <v>119</v>
      </c>
      <c r="BK24" s="75" t="s">
        <v>160</v>
      </c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D24" s="34" t="s">
        <v>120</v>
      </c>
    </row>
    <row r="25" spans="1:123" s="35" customFormat="1" ht="9.6" x14ac:dyDescent="0.2">
      <c r="BK25" s="76" t="s">
        <v>121</v>
      </c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</row>
    <row r="28" spans="1:123" ht="18" x14ac:dyDescent="0.35">
      <c r="S28" s="77" t="s">
        <v>83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</row>
    <row r="29" spans="1:123" s="35" customFormat="1" ht="9.6" x14ac:dyDescent="0.2">
      <c r="S29" s="76" t="s">
        <v>122</v>
      </c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</row>
    <row r="30" spans="1:123" x14ac:dyDescent="0.3"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</row>
  </sheetData>
  <mergeCells count="21">
    <mergeCell ref="AH12:CG12"/>
    <mergeCell ref="CH12:DP12"/>
    <mergeCell ref="A1:DS1"/>
    <mergeCell ref="BY3:DS3"/>
    <mergeCell ref="BK4:DS4"/>
    <mergeCell ref="CB5:DS5"/>
    <mergeCell ref="I7:DB7"/>
    <mergeCell ref="AH9:AU9"/>
    <mergeCell ref="CH9:DP9"/>
    <mergeCell ref="AH10:AU10"/>
    <mergeCell ref="AV10:CG10"/>
    <mergeCell ref="CH10:DP10"/>
    <mergeCell ref="AH11:CG11"/>
    <mergeCell ref="CH11:DP11"/>
    <mergeCell ref="S30:DA30"/>
    <mergeCell ref="A22:DS22"/>
    <mergeCell ref="A23:DS23"/>
    <mergeCell ref="BK24:CB24"/>
    <mergeCell ref="BK25:CB25"/>
    <mergeCell ref="S28:DA28"/>
    <mergeCell ref="S29:DA29"/>
  </mergeCells>
  <hyperlinks>
    <hyperlink ref="CH10" r:id="rId1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D1" sqref="D1:E1"/>
    </sheetView>
  </sheetViews>
  <sheetFormatPr defaultRowHeight="14.4" x14ac:dyDescent="0.3"/>
  <cols>
    <col min="1" max="1" width="6.5546875" customWidth="1"/>
    <col min="2" max="2" width="46.6640625" customWidth="1"/>
    <col min="3" max="3" width="12.33203125" customWidth="1"/>
    <col min="4" max="4" width="26.109375" customWidth="1"/>
    <col min="5" max="5" width="37.109375" customWidth="1"/>
    <col min="6" max="6" width="24.109375" customWidth="1"/>
  </cols>
  <sheetData>
    <row r="1" spans="2:6" ht="45.75" customHeight="1" x14ac:dyDescent="0.3">
      <c r="D1" s="98" t="s">
        <v>78</v>
      </c>
      <c r="E1" s="98"/>
    </row>
    <row r="2" spans="2:6" x14ac:dyDescent="0.3">
      <c r="D2" s="14"/>
      <c r="E2" s="14"/>
    </row>
    <row r="3" spans="2:6" x14ac:dyDescent="0.3">
      <c r="D3" s="14"/>
      <c r="E3" s="14"/>
    </row>
    <row r="4" spans="2:6" ht="18.75" customHeight="1" x14ac:dyDescent="0.3">
      <c r="E4" s="10"/>
      <c r="F4" s="10"/>
    </row>
    <row r="5" spans="2:6" ht="17.399999999999999" x14ac:dyDescent="0.3">
      <c r="B5" s="99" t="s">
        <v>67</v>
      </c>
      <c r="C5" s="99"/>
      <c r="D5" s="99"/>
      <c r="E5" s="99"/>
    </row>
    <row r="6" spans="2:6" ht="18" x14ac:dyDescent="0.35">
      <c r="C6" s="11"/>
      <c r="D6" s="11"/>
      <c r="E6" s="11"/>
    </row>
    <row r="8" spans="2:6" ht="37.5" customHeight="1" x14ac:dyDescent="0.35">
      <c r="B8" s="8" t="s">
        <v>68</v>
      </c>
      <c r="C8" s="97" t="s">
        <v>83</v>
      </c>
      <c r="D8" s="97"/>
      <c r="E8" s="97"/>
      <c r="F8" s="13"/>
    </row>
    <row r="9" spans="2:6" ht="18" x14ac:dyDescent="0.35">
      <c r="B9" s="8" t="s">
        <v>69</v>
      </c>
      <c r="C9" s="96" t="s">
        <v>79</v>
      </c>
      <c r="D9" s="96"/>
      <c r="E9" s="96"/>
      <c r="F9" s="12"/>
    </row>
    <row r="10" spans="2:6" ht="18" x14ac:dyDescent="0.35">
      <c r="B10" s="8" t="s">
        <v>70</v>
      </c>
      <c r="C10" s="96" t="s">
        <v>84</v>
      </c>
      <c r="D10" s="96"/>
      <c r="E10" s="96"/>
      <c r="F10" s="12"/>
    </row>
    <row r="11" spans="2:6" ht="18" x14ac:dyDescent="0.35">
      <c r="B11" s="8" t="s">
        <v>71</v>
      </c>
      <c r="C11" s="96" t="s">
        <v>85</v>
      </c>
      <c r="D11" s="96"/>
      <c r="E11" s="96"/>
      <c r="F11" s="12"/>
    </row>
    <row r="12" spans="2:6" ht="18" x14ac:dyDescent="0.35">
      <c r="B12" s="8" t="s">
        <v>72</v>
      </c>
      <c r="C12" s="96">
        <v>2511002019</v>
      </c>
      <c r="D12" s="96"/>
      <c r="E12" s="96"/>
      <c r="F12" s="12"/>
    </row>
    <row r="13" spans="2:6" ht="18" x14ac:dyDescent="0.35">
      <c r="B13" s="8" t="s">
        <v>73</v>
      </c>
      <c r="C13" s="96">
        <v>251101001</v>
      </c>
      <c r="D13" s="96"/>
      <c r="E13" s="96"/>
      <c r="F13" s="12"/>
    </row>
    <row r="14" spans="2:6" ht="18" x14ac:dyDescent="0.35">
      <c r="B14" s="8" t="s">
        <v>74</v>
      </c>
      <c r="C14" s="96" t="s">
        <v>131</v>
      </c>
      <c r="D14" s="96"/>
      <c r="E14" s="96"/>
      <c r="F14" s="12"/>
    </row>
    <row r="15" spans="2:6" ht="18" x14ac:dyDescent="0.35">
      <c r="B15" s="8" t="s">
        <v>75</v>
      </c>
      <c r="C15" s="100" t="s">
        <v>132</v>
      </c>
      <c r="D15" s="100"/>
      <c r="E15" s="100"/>
      <c r="F15" s="12"/>
    </row>
    <row r="16" spans="2:6" ht="18" x14ac:dyDescent="0.35">
      <c r="B16" s="8" t="s">
        <v>76</v>
      </c>
      <c r="C16" s="96" t="s">
        <v>80</v>
      </c>
      <c r="D16" s="96"/>
      <c r="E16" s="96"/>
      <c r="F16" s="12"/>
    </row>
    <row r="17" spans="2:6" ht="18" x14ac:dyDescent="0.35">
      <c r="B17" s="8" t="s">
        <v>77</v>
      </c>
      <c r="C17" s="96" t="s">
        <v>81</v>
      </c>
      <c r="D17" s="96"/>
      <c r="E17" s="96"/>
      <c r="F17" s="12"/>
    </row>
    <row r="18" spans="2:6" ht="18" x14ac:dyDescent="0.35">
      <c r="B18" s="9"/>
      <c r="C18" s="8"/>
      <c r="D18" s="8"/>
      <c r="E18" s="8"/>
      <c r="F18" s="12"/>
    </row>
    <row r="19" spans="2:6" ht="18" x14ac:dyDescent="0.35">
      <c r="B19" s="9"/>
      <c r="C19" s="8"/>
      <c r="D19" s="8"/>
      <c r="E19" s="8"/>
      <c r="F19" s="12"/>
    </row>
  </sheetData>
  <mergeCells count="12">
    <mergeCell ref="D1:E1"/>
    <mergeCell ref="B5:E5"/>
    <mergeCell ref="C14:E14"/>
    <mergeCell ref="C15:E15"/>
    <mergeCell ref="C16:E16"/>
    <mergeCell ref="C17:E17"/>
    <mergeCell ref="C8:E8"/>
    <mergeCell ref="C9:E9"/>
    <mergeCell ref="C10:E10"/>
    <mergeCell ref="C11:E11"/>
    <mergeCell ref="C12:E12"/>
    <mergeCell ref="C13:E13"/>
  </mergeCells>
  <hyperlinks>
    <hyperlink ref="C15" r:id="rId1"/>
  </hyperlinks>
  <pageMargins left="0.70866141732283472" right="0.70866141732283472" top="0.74803149606299213" bottom="0.74803149606299213" header="0.31496062992125984" footer="0.31496062992125984"/>
  <pageSetup paperSize="9" fitToHeight="7" orientation="landscape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37" workbookViewId="0">
      <selection activeCell="D42" sqref="D42"/>
    </sheetView>
  </sheetViews>
  <sheetFormatPr defaultRowHeight="14.4" x14ac:dyDescent="0.3"/>
  <cols>
    <col min="1" max="1" width="8.109375" customWidth="1"/>
    <col min="2" max="2" width="48.33203125" customWidth="1"/>
    <col min="3" max="3" width="13.109375" customWidth="1"/>
    <col min="4" max="4" width="26.109375" customWidth="1"/>
    <col min="5" max="5" width="27.5546875" customWidth="1"/>
    <col min="6" max="6" width="25.6640625" customWidth="1"/>
    <col min="7" max="7" width="10.109375" bestFit="1" customWidth="1"/>
  </cols>
  <sheetData>
    <row r="1" spans="1:6" ht="45.75" customHeight="1" x14ac:dyDescent="0.3">
      <c r="A1" s="1"/>
      <c r="B1" s="1"/>
      <c r="C1" s="1"/>
      <c r="D1" s="1"/>
      <c r="E1" s="101" t="s">
        <v>0</v>
      </c>
      <c r="F1" s="101"/>
    </row>
    <row r="2" spans="1:6" ht="15.6" x14ac:dyDescent="0.3">
      <c r="A2" s="1"/>
      <c r="B2" s="1"/>
      <c r="C2" s="1"/>
      <c r="D2" s="1"/>
      <c r="E2" s="1"/>
      <c r="F2" s="1"/>
    </row>
    <row r="3" spans="1:6" ht="15.6" x14ac:dyDescent="0.3">
      <c r="A3" s="1"/>
      <c r="B3" s="1"/>
      <c r="C3" s="1"/>
      <c r="D3" s="1"/>
      <c r="E3" s="1"/>
      <c r="F3" s="1"/>
    </row>
    <row r="4" spans="1:6" ht="49.5" customHeight="1" x14ac:dyDescent="0.3">
      <c r="A4" s="104" t="s">
        <v>1</v>
      </c>
      <c r="B4" s="105"/>
      <c r="C4" s="105"/>
      <c r="D4" s="105"/>
      <c r="E4" s="105"/>
      <c r="F4" s="105"/>
    </row>
    <row r="5" spans="1:6" ht="15.6" x14ac:dyDescent="0.3">
      <c r="A5" s="1"/>
      <c r="B5" s="1"/>
      <c r="C5" s="1"/>
      <c r="D5" s="1"/>
      <c r="E5" s="1"/>
      <c r="F5" s="1"/>
    </row>
    <row r="6" spans="1:6" ht="15.6" x14ac:dyDescent="0.3">
      <c r="A6" s="1"/>
      <c r="B6" s="1"/>
      <c r="C6" s="1"/>
      <c r="D6" s="1"/>
      <c r="E6" s="1"/>
      <c r="F6" s="1"/>
    </row>
    <row r="7" spans="1:6" ht="46.8" x14ac:dyDescent="0.3">
      <c r="A7" s="106" t="s">
        <v>2</v>
      </c>
      <c r="B7" s="106" t="s">
        <v>3</v>
      </c>
      <c r="C7" s="106" t="s">
        <v>4</v>
      </c>
      <c r="D7" s="2" t="s">
        <v>5</v>
      </c>
      <c r="E7" s="2" t="s">
        <v>6</v>
      </c>
      <c r="F7" s="2" t="s">
        <v>7</v>
      </c>
    </row>
    <row r="8" spans="1:6" ht="15.6" x14ac:dyDescent="0.3">
      <c r="A8" s="107"/>
      <c r="B8" s="107"/>
      <c r="C8" s="107"/>
      <c r="D8" s="15" t="s">
        <v>136</v>
      </c>
      <c r="E8" s="15" t="s">
        <v>158</v>
      </c>
      <c r="F8" s="15" t="s">
        <v>162</v>
      </c>
    </row>
    <row r="9" spans="1:6" ht="31.2" x14ac:dyDescent="0.3">
      <c r="A9" s="20" t="s">
        <v>8</v>
      </c>
      <c r="B9" s="21" t="s">
        <v>9</v>
      </c>
      <c r="C9" s="20"/>
      <c r="D9" s="22"/>
      <c r="E9" s="22"/>
      <c r="F9" s="22"/>
    </row>
    <row r="10" spans="1:6" ht="15.6" x14ac:dyDescent="0.3">
      <c r="A10" s="3" t="s">
        <v>10</v>
      </c>
      <c r="B10" s="16" t="s">
        <v>11</v>
      </c>
      <c r="C10" s="3" t="s">
        <v>12</v>
      </c>
      <c r="D10" s="24">
        <f>736608.209+121586.278</f>
        <v>858194.48700000008</v>
      </c>
      <c r="E10" s="24">
        <f>350983.98+347065.52+73598.65+70141.93</f>
        <v>841790.08000000007</v>
      </c>
      <c r="F10" s="54">
        <f>788672.47+133441.43</f>
        <v>922113.89999999991</v>
      </c>
    </row>
    <row r="11" spans="1:6" ht="15.6" x14ac:dyDescent="0.3">
      <c r="A11" s="3" t="s">
        <v>13</v>
      </c>
      <c r="B11" s="16" t="s">
        <v>14</v>
      </c>
      <c r="C11" s="3" t="s">
        <v>12</v>
      </c>
      <c r="D11" s="54">
        <f>D10-(392778.65+394830.739+170065.989)</f>
        <v>-99480.890999999945</v>
      </c>
      <c r="E11" s="24">
        <f>E10-318173.14-195505.39-328111.55</f>
        <v>0</v>
      </c>
      <c r="F11" s="24">
        <f>F10-408084.06-197357.34-316672.51</f>
        <v>-1.0000000125728548E-2</v>
      </c>
    </row>
    <row r="12" spans="1:6" ht="31.2" x14ac:dyDescent="0.3">
      <c r="A12" s="3" t="s">
        <v>15</v>
      </c>
      <c r="B12" s="16" t="s">
        <v>16</v>
      </c>
      <c r="C12" s="3" t="s">
        <v>12</v>
      </c>
      <c r="D12" s="54">
        <f>D11+51544.28+7929.89</f>
        <v>-40006.720999999947</v>
      </c>
      <c r="E12" s="24">
        <f>E11+6856.9+34577.43</f>
        <v>41434.33</v>
      </c>
      <c r="F12" s="24">
        <f>F11+7657.03+53517.18</f>
        <v>61174.199999999873</v>
      </c>
    </row>
    <row r="13" spans="1:6" ht="15.6" x14ac:dyDescent="0.3">
      <c r="A13" s="3" t="s">
        <v>17</v>
      </c>
      <c r="B13" s="16" t="s">
        <v>18</v>
      </c>
      <c r="C13" s="3" t="s">
        <v>12</v>
      </c>
      <c r="D13" s="24">
        <f>D11-D11*20%</f>
        <v>-79584.71279999995</v>
      </c>
      <c r="E13" s="24">
        <f>E11-E11*20%</f>
        <v>0</v>
      </c>
      <c r="F13" s="24">
        <f>F11-F11*20%</f>
        <v>-8.0000001005828374E-3</v>
      </c>
    </row>
    <row r="14" spans="1:6" ht="15.6" x14ac:dyDescent="0.3">
      <c r="A14" s="20" t="s">
        <v>19</v>
      </c>
      <c r="B14" s="21" t="s">
        <v>20</v>
      </c>
      <c r="C14" s="20"/>
      <c r="D14" s="22"/>
      <c r="E14" s="22"/>
      <c r="F14" s="22"/>
    </row>
    <row r="15" spans="1:6" ht="60" customHeight="1" x14ac:dyDescent="0.3">
      <c r="A15" s="3" t="s">
        <v>21</v>
      </c>
      <c r="B15" s="4" t="s">
        <v>133</v>
      </c>
      <c r="C15" s="3" t="s">
        <v>22</v>
      </c>
      <c r="D15" s="71">
        <f>D11/D10*100</f>
        <v>-11.59188185276701</v>
      </c>
      <c r="E15" s="71">
        <f t="shared" ref="E15:F15" si="0">E11/E10*100</f>
        <v>0</v>
      </c>
      <c r="F15" s="71">
        <f t="shared" si="0"/>
        <v>-1.0844647419075397E-6</v>
      </c>
    </row>
    <row r="16" spans="1:6" ht="31.2" x14ac:dyDescent="0.3">
      <c r="A16" s="20" t="s">
        <v>23</v>
      </c>
      <c r="B16" s="21" t="s">
        <v>24</v>
      </c>
      <c r="C16" s="20"/>
      <c r="D16" s="22"/>
      <c r="E16" s="22"/>
      <c r="F16" s="22"/>
    </row>
    <row r="17" spans="1:6" ht="33" customHeight="1" x14ac:dyDescent="0.3">
      <c r="A17" s="3" t="s">
        <v>25</v>
      </c>
      <c r="B17" s="16" t="s">
        <v>26</v>
      </c>
      <c r="C17" s="3" t="s">
        <v>27</v>
      </c>
      <c r="D17" s="5"/>
      <c r="E17" s="5"/>
      <c r="F17" s="5"/>
    </row>
    <row r="18" spans="1:6" ht="34.200000000000003" x14ac:dyDescent="0.3">
      <c r="A18" s="3" t="s">
        <v>28</v>
      </c>
      <c r="B18" s="16" t="s">
        <v>29</v>
      </c>
      <c r="C18" s="3" t="s">
        <v>30</v>
      </c>
      <c r="D18" s="5"/>
      <c r="E18" s="5"/>
      <c r="F18" s="5"/>
    </row>
    <row r="19" spans="1:6" ht="18.600000000000001" x14ac:dyDescent="0.3">
      <c r="A19" s="6" t="s">
        <v>31</v>
      </c>
      <c r="B19" s="17" t="s">
        <v>32</v>
      </c>
      <c r="C19" s="6" t="s">
        <v>27</v>
      </c>
      <c r="D19" s="7">
        <v>106.15900000000001</v>
      </c>
      <c r="E19" s="7">
        <v>109.2</v>
      </c>
      <c r="F19" s="7">
        <v>112.58199999999999</v>
      </c>
    </row>
    <row r="20" spans="1:6" ht="33.75" customHeight="1" x14ac:dyDescent="0.3">
      <c r="A20" s="3" t="s">
        <v>33</v>
      </c>
      <c r="B20" s="16" t="s">
        <v>86</v>
      </c>
      <c r="C20" s="3" t="s">
        <v>34</v>
      </c>
      <c r="D20" s="19">
        <f>232.47+571956.301</f>
        <v>572188.77099999995</v>
      </c>
      <c r="E20" s="19">
        <v>567863.65</v>
      </c>
      <c r="F20" s="19">
        <v>577496.49100000004</v>
      </c>
    </row>
    <row r="21" spans="1:6" ht="49.5" customHeight="1" x14ac:dyDescent="0.3">
      <c r="A21" s="3" t="s">
        <v>35</v>
      </c>
      <c r="B21" s="16" t="s">
        <v>36</v>
      </c>
      <c r="C21" s="3" t="s">
        <v>37</v>
      </c>
      <c r="D21" s="18">
        <v>350062.52399999998</v>
      </c>
      <c r="E21" s="18">
        <v>345567.29</v>
      </c>
      <c r="F21" s="53">
        <v>353320.63699999999</v>
      </c>
    </row>
    <row r="22" spans="1:6" ht="19.8" customHeight="1" x14ac:dyDescent="0.3">
      <c r="A22" s="3" t="s">
        <v>38</v>
      </c>
      <c r="B22" s="16" t="s">
        <v>143</v>
      </c>
      <c r="C22" s="3" t="s">
        <v>22</v>
      </c>
      <c r="D22" s="5">
        <v>11.84</v>
      </c>
      <c r="E22" s="5">
        <v>13.37</v>
      </c>
      <c r="F22" s="5">
        <v>13.37</v>
      </c>
    </row>
    <row r="23" spans="1:6" ht="46.8" x14ac:dyDescent="0.3">
      <c r="A23" s="3" t="s">
        <v>39</v>
      </c>
      <c r="B23" s="16" t="s">
        <v>144</v>
      </c>
      <c r="C23" s="3"/>
      <c r="D23" s="5"/>
      <c r="E23" s="5"/>
      <c r="F23" s="5"/>
    </row>
    <row r="24" spans="1:6" ht="49.2" customHeight="1" x14ac:dyDescent="0.3">
      <c r="A24" s="3" t="s">
        <v>40</v>
      </c>
      <c r="B24" s="16" t="s">
        <v>145</v>
      </c>
      <c r="C24" s="3" t="s">
        <v>30</v>
      </c>
      <c r="D24" s="5"/>
      <c r="E24" s="5"/>
      <c r="F24" s="5"/>
    </row>
    <row r="25" spans="1:6" ht="49.5" customHeight="1" x14ac:dyDescent="0.3">
      <c r="A25" s="20" t="s">
        <v>41</v>
      </c>
      <c r="B25" s="21" t="s">
        <v>42</v>
      </c>
      <c r="C25" s="20"/>
      <c r="D25" s="23">
        <v>405637.18</v>
      </c>
      <c r="E25" s="23">
        <v>328111.55</v>
      </c>
      <c r="F25" s="23">
        <v>408084.06</v>
      </c>
    </row>
    <row r="26" spans="1:6" ht="61.8" customHeight="1" x14ac:dyDescent="0.3">
      <c r="A26" s="3" t="s">
        <v>43</v>
      </c>
      <c r="B26" s="4" t="s">
        <v>146</v>
      </c>
      <c r="C26" s="3" t="s">
        <v>12</v>
      </c>
      <c r="D26" s="18">
        <v>237201.72</v>
      </c>
      <c r="E26" s="18">
        <v>203440.24</v>
      </c>
      <c r="F26" s="18">
        <v>212674.24</v>
      </c>
    </row>
    <row r="27" spans="1:6" ht="15.6" x14ac:dyDescent="0.3">
      <c r="A27" s="3"/>
      <c r="B27" s="4" t="s">
        <v>44</v>
      </c>
      <c r="C27" s="3"/>
      <c r="D27" s="18"/>
      <c r="E27" s="18"/>
      <c r="F27" s="18"/>
    </row>
    <row r="28" spans="1:6" ht="15.6" x14ac:dyDescent="0.3">
      <c r="A28" s="3"/>
      <c r="B28" s="4" t="s">
        <v>45</v>
      </c>
      <c r="C28" s="3"/>
      <c r="D28" s="18">
        <v>151658.29999999999</v>
      </c>
      <c r="E28" s="18">
        <v>135404.21</v>
      </c>
      <c r="F28" s="18">
        <v>151550.07999999999</v>
      </c>
    </row>
    <row r="29" spans="1:6" ht="15.6" x14ac:dyDescent="0.3">
      <c r="A29" s="3"/>
      <c r="B29" s="4" t="s">
        <v>46</v>
      </c>
      <c r="C29" s="3"/>
      <c r="D29" s="18">
        <v>0</v>
      </c>
      <c r="E29" s="18">
        <v>0</v>
      </c>
      <c r="F29" s="18"/>
    </row>
    <row r="30" spans="1:6" ht="15.6" x14ac:dyDescent="0.3">
      <c r="A30" s="3"/>
      <c r="B30" s="4" t="s">
        <v>47</v>
      </c>
      <c r="C30" s="3"/>
      <c r="D30" s="18">
        <v>57497.46</v>
      </c>
      <c r="E30" s="18">
        <v>55811.19</v>
      </c>
      <c r="F30" s="18">
        <v>58344.41</v>
      </c>
    </row>
    <row r="31" spans="1:6" ht="36.6" customHeight="1" x14ac:dyDescent="0.3">
      <c r="A31" s="3" t="s">
        <v>48</v>
      </c>
      <c r="B31" s="4" t="s">
        <v>147</v>
      </c>
      <c r="C31" s="3" t="s">
        <v>12</v>
      </c>
      <c r="D31" s="18">
        <f>148002.7+22946.05</f>
        <v>170948.75</v>
      </c>
      <c r="E31" s="18">
        <v>145877.29</v>
      </c>
      <c r="F31" s="18">
        <f>167616.04+26722.08</f>
        <v>194338.12</v>
      </c>
    </row>
    <row r="32" spans="1:6" ht="32.25" customHeight="1" x14ac:dyDescent="0.3">
      <c r="A32" s="3" t="s">
        <v>49</v>
      </c>
      <c r="B32" s="4" t="s">
        <v>134</v>
      </c>
      <c r="C32" s="3" t="s">
        <v>12</v>
      </c>
      <c r="D32" s="53">
        <v>12858.53</v>
      </c>
      <c r="E32" s="53">
        <v>-21205.98</v>
      </c>
      <c r="F32" s="53">
        <f>-1034.27-3811.43+5917.39</f>
        <v>1071.6900000000005</v>
      </c>
    </row>
    <row r="33" spans="1:6" ht="31.2" x14ac:dyDescent="0.3">
      <c r="A33" s="3" t="s">
        <v>50</v>
      </c>
      <c r="B33" s="4" t="s">
        <v>135</v>
      </c>
      <c r="C33" s="3" t="s">
        <v>12</v>
      </c>
      <c r="D33" s="18">
        <v>64187.5</v>
      </c>
      <c r="E33" s="18">
        <f>29209+32691</f>
        <v>61900</v>
      </c>
      <c r="F33" s="18">
        <f>23436+29209</f>
        <v>52645</v>
      </c>
    </row>
    <row r="34" spans="1:6" ht="179.4" customHeight="1" x14ac:dyDescent="0.3">
      <c r="A34" s="3" t="s">
        <v>51</v>
      </c>
      <c r="B34" s="4" t="s">
        <v>52</v>
      </c>
      <c r="C34" s="3"/>
      <c r="D34" s="72" t="s">
        <v>82</v>
      </c>
      <c r="E34" s="72" t="s">
        <v>159</v>
      </c>
      <c r="F34" s="72" t="s">
        <v>159</v>
      </c>
    </row>
    <row r="35" spans="1:6" ht="18.600000000000001" x14ac:dyDescent="0.3">
      <c r="A35" s="65" t="s">
        <v>148</v>
      </c>
      <c r="B35" s="4" t="s">
        <v>149</v>
      </c>
      <c r="C35" s="3" t="s">
        <v>53</v>
      </c>
      <c r="D35" s="53">
        <v>12777.64</v>
      </c>
      <c r="E35" s="18">
        <v>12720.75</v>
      </c>
      <c r="F35" s="53">
        <v>12980.85</v>
      </c>
    </row>
    <row r="36" spans="1:6" ht="34.200000000000003" x14ac:dyDescent="0.3">
      <c r="A36" s="65" t="s">
        <v>150</v>
      </c>
      <c r="B36" s="4" t="s">
        <v>151</v>
      </c>
      <c r="C36" s="3" t="s">
        <v>54</v>
      </c>
      <c r="D36" s="52">
        <f>D25/D35</f>
        <v>31.745860737976653</v>
      </c>
      <c r="E36" s="52">
        <f>E25/E35</f>
        <v>25.793412338108993</v>
      </c>
      <c r="F36" s="52">
        <f>F25/F35</f>
        <v>31.4373912340101</v>
      </c>
    </row>
    <row r="37" spans="1:6" ht="46.8" x14ac:dyDescent="0.3">
      <c r="A37" s="20" t="s">
        <v>55</v>
      </c>
      <c r="B37" s="21" t="s">
        <v>56</v>
      </c>
      <c r="C37" s="20"/>
      <c r="D37" s="22"/>
      <c r="E37" s="22"/>
      <c r="F37" s="22"/>
    </row>
    <row r="38" spans="1:6" ht="15.6" x14ac:dyDescent="0.3">
      <c r="A38" s="3" t="s">
        <v>57</v>
      </c>
      <c r="B38" s="4" t="s">
        <v>58</v>
      </c>
      <c r="C38" s="3" t="s">
        <v>59</v>
      </c>
      <c r="D38" s="5">
        <v>237</v>
      </c>
      <c r="E38" s="5">
        <v>238</v>
      </c>
      <c r="F38" s="5">
        <v>247</v>
      </c>
    </row>
    <row r="39" spans="1:6" ht="46.8" x14ac:dyDescent="0.3">
      <c r="A39" s="3" t="s">
        <v>60</v>
      </c>
      <c r="B39" s="4" t="s">
        <v>61</v>
      </c>
      <c r="C39" s="3" t="s">
        <v>62</v>
      </c>
      <c r="D39" s="52">
        <f>D28/D38/12</f>
        <v>53.32570323488045</v>
      </c>
      <c r="E39" s="52">
        <f>E28/E38/12</f>
        <v>47.410437675070028</v>
      </c>
      <c r="F39" s="52">
        <f>F28/F38/12</f>
        <v>51.130256410256408</v>
      </c>
    </row>
    <row r="40" spans="1:6" ht="78" x14ac:dyDescent="0.3">
      <c r="A40" s="3" t="s">
        <v>63</v>
      </c>
      <c r="B40" s="4" t="s">
        <v>64</v>
      </c>
      <c r="C40" s="3"/>
      <c r="D40" s="3" t="s">
        <v>137</v>
      </c>
      <c r="E40" s="3" t="s">
        <v>137</v>
      </c>
      <c r="F40" s="3" t="s">
        <v>137</v>
      </c>
    </row>
    <row r="41" spans="1:6" ht="31.2" x14ac:dyDescent="0.3">
      <c r="A41" s="3" t="s">
        <v>152</v>
      </c>
      <c r="B41" s="4" t="s">
        <v>65</v>
      </c>
      <c r="C41" s="3" t="s">
        <v>12</v>
      </c>
      <c r="D41" s="70">
        <v>136115</v>
      </c>
      <c r="E41" s="70"/>
      <c r="F41" s="70">
        <v>136115</v>
      </c>
    </row>
    <row r="42" spans="1:6" ht="46.8" x14ac:dyDescent="0.3">
      <c r="A42" s="3" t="s">
        <v>153</v>
      </c>
      <c r="B42" s="4" t="s">
        <v>66</v>
      </c>
      <c r="C42" s="3" t="s">
        <v>12</v>
      </c>
      <c r="D42" s="18">
        <v>121133</v>
      </c>
      <c r="E42" s="18"/>
      <c r="F42" s="18"/>
    </row>
    <row r="43" spans="1:6" x14ac:dyDescent="0.3">
      <c r="A43" s="102" t="s">
        <v>157</v>
      </c>
      <c r="B43" s="102"/>
      <c r="C43" s="102"/>
      <c r="D43" s="102"/>
      <c r="E43" s="102"/>
      <c r="F43" s="102"/>
    </row>
    <row r="44" spans="1:6" x14ac:dyDescent="0.3">
      <c r="A44" s="103" t="s">
        <v>156</v>
      </c>
      <c r="B44" s="103"/>
      <c r="C44" s="103"/>
      <c r="D44" s="103"/>
      <c r="E44" s="103"/>
      <c r="F44" s="103"/>
    </row>
    <row r="45" spans="1:6" x14ac:dyDescent="0.3">
      <c r="A45" s="103" t="s">
        <v>155</v>
      </c>
      <c r="B45" s="103"/>
      <c r="C45" s="103"/>
      <c r="D45" s="103"/>
      <c r="E45" s="103"/>
      <c r="F45" s="103"/>
    </row>
    <row r="46" spans="1:6" x14ac:dyDescent="0.3">
      <c r="A46" s="103" t="s">
        <v>154</v>
      </c>
      <c r="B46" s="103"/>
      <c r="C46" s="103"/>
      <c r="D46" s="103"/>
      <c r="E46" s="103"/>
      <c r="F46" s="103"/>
    </row>
  </sheetData>
  <mergeCells count="9">
    <mergeCell ref="E1:F1"/>
    <mergeCell ref="A43:F43"/>
    <mergeCell ref="A44:F44"/>
    <mergeCell ref="A45:F45"/>
    <mergeCell ref="A46:F46"/>
    <mergeCell ref="A4:F4"/>
    <mergeCell ref="B7:B8"/>
    <mergeCell ref="A7:A8"/>
    <mergeCell ref="C7:C8"/>
  </mergeCells>
  <pageMargins left="0.70866141732283472" right="0.70866141732283472" top="0.74803149606299213" bottom="0.2" header="0.31496062992125984" footer="0.19"/>
  <pageSetup paperSize="9" scale="87" fitToHeight="4" orientation="landscape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3"/>
  <sheetViews>
    <sheetView topLeftCell="B6" workbookViewId="0">
      <selection activeCell="I18" sqref="I18"/>
    </sheetView>
  </sheetViews>
  <sheetFormatPr defaultRowHeight="14.4" x14ac:dyDescent="0.3"/>
  <cols>
    <col min="2" max="2" width="37.6640625" style="25" customWidth="1"/>
    <col min="3" max="3" width="16" customWidth="1"/>
    <col min="4" max="9" width="24.109375" customWidth="1"/>
  </cols>
  <sheetData>
    <row r="4" spans="1:9" ht="16.8" x14ac:dyDescent="0.3">
      <c r="B4" s="115" t="s">
        <v>87</v>
      </c>
      <c r="C4" s="115"/>
      <c r="D4" s="115"/>
      <c r="E4" s="115"/>
      <c r="F4" s="115"/>
      <c r="G4" s="115"/>
      <c r="H4" s="115"/>
      <c r="I4" s="115"/>
    </row>
    <row r="5" spans="1:9" ht="34.5" customHeight="1" x14ac:dyDescent="0.3">
      <c r="B5" s="115" t="s">
        <v>123</v>
      </c>
      <c r="C5" s="115"/>
      <c r="D5" s="115"/>
      <c r="E5" s="115"/>
      <c r="F5" s="115"/>
      <c r="G5" s="115"/>
      <c r="H5" s="115"/>
      <c r="I5" s="115"/>
    </row>
    <row r="6" spans="1:9" ht="16.8" x14ac:dyDescent="0.3">
      <c r="B6" s="36"/>
      <c r="C6" s="36"/>
      <c r="D6" s="36"/>
      <c r="E6" s="36"/>
      <c r="F6" s="36"/>
      <c r="G6" s="36"/>
      <c r="H6" s="36"/>
      <c r="I6" s="36"/>
    </row>
    <row r="7" spans="1:9" ht="15" thickBot="1" x14ac:dyDescent="0.35"/>
    <row r="8" spans="1:9" ht="15.6" x14ac:dyDescent="0.3">
      <c r="A8" s="108" t="s">
        <v>97</v>
      </c>
      <c r="B8" s="130" t="s">
        <v>3</v>
      </c>
      <c r="C8" s="127" t="s">
        <v>4</v>
      </c>
      <c r="D8" s="119" t="s">
        <v>88</v>
      </c>
      <c r="E8" s="120"/>
      <c r="F8" s="123" t="s">
        <v>89</v>
      </c>
      <c r="G8" s="124"/>
      <c r="H8" s="123" t="s">
        <v>90</v>
      </c>
      <c r="I8" s="124"/>
    </row>
    <row r="9" spans="1:9" ht="15.6" x14ac:dyDescent="0.3">
      <c r="A9" s="109"/>
      <c r="B9" s="131"/>
      <c r="C9" s="128"/>
      <c r="D9" s="121" t="s">
        <v>96</v>
      </c>
      <c r="E9" s="122"/>
      <c r="F9" s="125" t="s">
        <v>95</v>
      </c>
      <c r="G9" s="126"/>
      <c r="H9" s="125" t="s">
        <v>94</v>
      </c>
      <c r="I9" s="126"/>
    </row>
    <row r="10" spans="1:9" ht="15.6" x14ac:dyDescent="0.3">
      <c r="A10" s="109"/>
      <c r="B10" s="131"/>
      <c r="C10" s="128"/>
      <c r="D10" s="111" t="s">
        <v>136</v>
      </c>
      <c r="E10" s="112"/>
      <c r="F10" s="111" t="s">
        <v>158</v>
      </c>
      <c r="G10" s="112"/>
      <c r="H10" s="111" t="s">
        <v>162</v>
      </c>
      <c r="I10" s="112"/>
    </row>
    <row r="11" spans="1:9" ht="15.6" x14ac:dyDescent="0.3">
      <c r="A11" s="109"/>
      <c r="B11" s="131"/>
      <c r="C11" s="128"/>
      <c r="D11" s="38" t="s">
        <v>91</v>
      </c>
      <c r="E11" s="39" t="s">
        <v>92</v>
      </c>
      <c r="F11" s="38" t="s">
        <v>91</v>
      </c>
      <c r="G11" s="39" t="s">
        <v>92</v>
      </c>
      <c r="H11" s="38" t="s">
        <v>91</v>
      </c>
      <c r="I11" s="39" t="s">
        <v>92</v>
      </c>
    </row>
    <row r="12" spans="1:9" ht="15.6" x14ac:dyDescent="0.3">
      <c r="A12" s="110"/>
      <c r="B12" s="132"/>
      <c r="C12" s="129"/>
      <c r="D12" s="38" t="s">
        <v>93</v>
      </c>
      <c r="E12" s="39" t="s">
        <v>93</v>
      </c>
      <c r="F12" s="38" t="s">
        <v>93</v>
      </c>
      <c r="G12" s="39" t="s">
        <v>93</v>
      </c>
      <c r="H12" s="38" t="s">
        <v>93</v>
      </c>
      <c r="I12" s="39" t="s">
        <v>93</v>
      </c>
    </row>
    <row r="13" spans="1:9" s="37" customFormat="1" ht="31.2" x14ac:dyDescent="0.3">
      <c r="A13" s="47" t="s">
        <v>13</v>
      </c>
      <c r="B13" s="42" t="s">
        <v>127</v>
      </c>
      <c r="C13" s="44"/>
      <c r="D13" s="47"/>
      <c r="E13" s="44"/>
      <c r="F13" s="47"/>
      <c r="G13" s="44"/>
      <c r="H13" s="47"/>
      <c r="I13" s="44"/>
    </row>
    <row r="14" spans="1:9" s="37" customFormat="1" ht="15.6" x14ac:dyDescent="0.3">
      <c r="A14" s="47"/>
      <c r="B14" s="43" t="s">
        <v>98</v>
      </c>
      <c r="C14" s="44"/>
      <c r="D14" s="47"/>
      <c r="E14" s="44"/>
      <c r="F14" s="47"/>
      <c r="G14" s="44"/>
      <c r="H14" s="47"/>
      <c r="I14" s="44"/>
    </row>
    <row r="15" spans="1:9" s="49" customFormat="1" ht="31.2" x14ac:dyDescent="0.3">
      <c r="A15" s="48"/>
      <c r="B15" s="45" t="s">
        <v>128</v>
      </c>
      <c r="C15" s="46" t="s">
        <v>100</v>
      </c>
      <c r="D15" s="50">
        <v>310149.86</v>
      </c>
      <c r="E15" s="51">
        <v>350496.89</v>
      </c>
      <c r="F15" s="50">
        <v>256158.19</v>
      </c>
      <c r="G15" s="51">
        <v>272616.07</v>
      </c>
      <c r="H15" s="55">
        <v>240580.46</v>
      </c>
      <c r="I15" s="56">
        <v>271080.07</v>
      </c>
    </row>
    <row r="16" spans="1:9" s="49" customFormat="1" ht="46.8" x14ac:dyDescent="0.3">
      <c r="A16" s="48"/>
      <c r="B16" s="45" t="s">
        <v>129</v>
      </c>
      <c r="C16" s="46" t="s">
        <v>101</v>
      </c>
      <c r="D16" s="50">
        <v>210.05</v>
      </c>
      <c r="E16" s="51">
        <v>186.49</v>
      </c>
      <c r="F16" s="50">
        <v>225.67</v>
      </c>
      <c r="G16" s="51">
        <v>242.86</v>
      </c>
      <c r="H16" s="55">
        <v>197.39</v>
      </c>
      <c r="I16" s="56">
        <v>231.41</v>
      </c>
    </row>
    <row r="17" spans="1:9" s="37" customFormat="1" ht="24" customHeight="1" x14ac:dyDescent="0.3">
      <c r="A17" s="47"/>
      <c r="B17" s="43" t="s">
        <v>99</v>
      </c>
      <c r="C17" s="46" t="s">
        <v>163</v>
      </c>
      <c r="D17" s="66">
        <v>0.38485000000000003</v>
      </c>
      <c r="E17" s="67">
        <v>0.47665999999999997</v>
      </c>
      <c r="F17" s="66">
        <v>0.27568999999999999</v>
      </c>
      <c r="G17" s="67">
        <v>0.29265000000000002</v>
      </c>
      <c r="H17" s="68">
        <v>0.288686</v>
      </c>
      <c r="I17" s="69">
        <v>0.29789330000000003</v>
      </c>
    </row>
    <row r="18" spans="1:9" ht="259.5" customHeight="1" thickBot="1" x14ac:dyDescent="0.35">
      <c r="A18" s="116"/>
      <c r="B18" s="117"/>
      <c r="C18" s="118"/>
      <c r="D18" s="40" t="s">
        <v>126</v>
      </c>
      <c r="E18" s="41" t="s">
        <v>124</v>
      </c>
      <c r="F18" s="40" t="s">
        <v>124</v>
      </c>
      <c r="G18" s="41" t="s">
        <v>124</v>
      </c>
      <c r="H18" s="40" t="s">
        <v>125</v>
      </c>
      <c r="I18" s="41" t="s">
        <v>124</v>
      </c>
    </row>
    <row r="21" spans="1:9" ht="18" x14ac:dyDescent="0.35">
      <c r="B21" s="113" t="s">
        <v>138</v>
      </c>
      <c r="C21" s="113"/>
      <c r="D21" s="113"/>
      <c r="E21" s="63"/>
      <c r="F21" s="59"/>
      <c r="G21" s="113" t="s">
        <v>139</v>
      </c>
      <c r="H21" s="113"/>
    </row>
    <row r="22" spans="1:9" ht="18" x14ac:dyDescent="0.35">
      <c r="B22"/>
      <c r="C22" s="57"/>
      <c r="D22" s="58"/>
      <c r="E22" s="58"/>
      <c r="F22" s="59"/>
      <c r="G22" s="57"/>
      <c r="H22" s="57"/>
    </row>
    <row r="23" spans="1:9" ht="31.8" customHeight="1" x14ac:dyDescent="0.35">
      <c r="B23" s="114" t="s">
        <v>140</v>
      </c>
      <c r="C23" s="114"/>
      <c r="D23" s="114"/>
      <c r="E23" s="60"/>
      <c r="F23" s="61"/>
      <c r="G23" s="62" t="s">
        <v>141</v>
      </c>
      <c r="H23" s="61"/>
    </row>
  </sheetData>
  <mergeCells count="18">
    <mergeCell ref="B4:I4"/>
    <mergeCell ref="B5:I5"/>
    <mergeCell ref="A18:C18"/>
    <mergeCell ref="D8:E8"/>
    <mergeCell ref="D9:E9"/>
    <mergeCell ref="D10:E10"/>
    <mergeCell ref="H8:I8"/>
    <mergeCell ref="H9:I9"/>
    <mergeCell ref="H10:I10"/>
    <mergeCell ref="F8:G8"/>
    <mergeCell ref="F9:G9"/>
    <mergeCell ref="C8:C12"/>
    <mergeCell ref="B8:B12"/>
    <mergeCell ref="A8:A12"/>
    <mergeCell ref="F10:G10"/>
    <mergeCell ref="G21:H21"/>
    <mergeCell ref="B23:D23"/>
    <mergeCell ref="B21:D21"/>
  </mergeCells>
  <pageMargins left="0" right="0" top="0.74803149606299213" bottom="0.74803149606299213" header="0.31496062992125984" footer="0.31496062992125984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2021-10-07T04:15:20Z</dcterms:modified>
</cp:coreProperties>
</file>