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8" windowWidth="15120" windowHeight="7476" firstSheet="2" activeTab="4"/>
  </bookViews>
  <sheets>
    <sheet name="4.9" sheetId="1" state="hidden" r:id="rId1"/>
    <sheet name="4.4.-4.8." sheetId="8" state="hidden" r:id="rId2"/>
    <sheet name="4.3" sheetId="2" r:id="rId3"/>
    <sheet name="4.2" sheetId="3" r:id="rId4"/>
    <sheet name="4.1." sheetId="4" r:id="rId5"/>
    <sheet name="3.1.-3.4." sheetId="5" r:id="rId6"/>
    <sheet name="3.5." sheetId="6" r:id="rId7"/>
    <sheet name="2.1." sheetId="7" r:id="rId8"/>
    <sheet name="2.2-2.4.." sheetId="9" state="hidden" r:id="rId9"/>
    <sheet name="1.1.-1.4." sheetId="10" r:id="rId10"/>
  </sheets>
  <definedNames>
    <definedName name="_xlnm.Print_Area" localSheetId="4">'4.1.'!$A$1:$Q$37</definedName>
  </definedNames>
  <calcPr calcId="144525"/>
</workbook>
</file>

<file path=xl/calcChain.xml><?xml version="1.0" encoding="utf-8"?>
<calcChain xmlns="http://schemas.openxmlformats.org/spreadsheetml/2006/main">
  <c r="J18" i="4" l="1"/>
  <c r="R31" i="4"/>
  <c r="R22" i="4"/>
  <c r="R15" i="4"/>
  <c r="G31" i="4"/>
  <c r="G22" i="4"/>
  <c r="G10" i="10" l="1"/>
  <c r="F10" i="10"/>
  <c r="G14" i="10"/>
  <c r="F14" i="10"/>
  <c r="G21" i="10" l="1"/>
  <c r="F21" i="10"/>
  <c r="S31" i="5" l="1"/>
  <c r="R31" i="5"/>
  <c r="I31" i="4" l="1"/>
  <c r="I15" i="4"/>
  <c r="C31" i="4"/>
  <c r="C22" i="4"/>
  <c r="C19" i="4"/>
  <c r="C18" i="4"/>
  <c r="C15" i="4"/>
  <c r="S29" i="5"/>
  <c r="T29" i="5" s="1"/>
  <c r="T30" i="5"/>
  <c r="S28" i="5"/>
  <c r="T28" i="5" s="1"/>
  <c r="R28" i="5"/>
  <c r="S24" i="5"/>
  <c r="T24" i="5" s="1"/>
  <c r="R24" i="5"/>
  <c r="S23" i="5"/>
  <c r="R23" i="5"/>
  <c r="S22" i="5"/>
  <c r="R22" i="5"/>
  <c r="T23" i="5"/>
  <c r="T22" i="5"/>
  <c r="R27" i="5"/>
  <c r="R26" i="5"/>
  <c r="R25" i="5"/>
  <c r="R21" i="5"/>
  <c r="R20" i="5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D31" i="4" l="1"/>
  <c r="T31" i="5" l="1"/>
  <c r="Q31" i="5"/>
  <c r="Q27" i="5"/>
  <c r="Q26" i="5"/>
  <c r="Q25" i="5"/>
  <c r="Q21" i="5"/>
  <c r="Q20" i="5"/>
  <c r="N31" i="5"/>
  <c r="N27" i="5"/>
  <c r="N26" i="5"/>
  <c r="N25" i="5"/>
  <c r="N21" i="5"/>
  <c r="N20" i="5"/>
  <c r="K31" i="5"/>
  <c r="K27" i="5"/>
  <c r="K26" i="5"/>
  <c r="K25" i="5"/>
  <c r="K21" i="5"/>
  <c r="K20" i="5"/>
  <c r="H31" i="5"/>
  <c r="H27" i="5"/>
  <c r="H26" i="5"/>
  <c r="H25" i="5"/>
  <c r="H21" i="5"/>
  <c r="H20" i="5"/>
  <c r="E31" i="5"/>
  <c r="E27" i="5"/>
  <c r="E26" i="5"/>
  <c r="E25" i="5"/>
  <c r="E21" i="5"/>
  <c r="E20" i="5"/>
  <c r="O14" i="10" l="1"/>
  <c r="O17" i="10" s="1"/>
  <c r="N14" i="10"/>
  <c r="N17" i="10" s="1"/>
  <c r="K14" i="10"/>
  <c r="K17" i="10" s="1"/>
  <c r="J14" i="10"/>
  <c r="J17" i="10" s="1"/>
  <c r="S25" i="5" l="1"/>
  <c r="T25" i="5" l="1"/>
  <c r="O21" i="10"/>
  <c r="N21" i="10"/>
  <c r="M21" i="10"/>
  <c r="L21" i="10"/>
  <c r="O10" i="10"/>
  <c r="N10" i="10"/>
  <c r="O15" i="4"/>
  <c r="L15" i="4"/>
  <c r="F15" i="4"/>
  <c r="K10" i="10" l="1"/>
  <c r="J10" i="10"/>
  <c r="J31" i="4"/>
  <c r="D22" i="4"/>
  <c r="S20" i="5" l="1"/>
  <c r="P15" i="4" l="1"/>
  <c r="M15" i="4"/>
  <c r="J15" i="4"/>
  <c r="G15" i="4"/>
  <c r="D15" i="4"/>
  <c r="S15" i="4" l="1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I21" i="10"/>
  <c r="H21" i="10"/>
  <c r="K21" i="10"/>
  <c r="J21" i="10"/>
  <c r="S16" i="4" l="1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27" i="5" l="1"/>
  <c r="S26" i="5"/>
  <c r="S21" i="5"/>
  <c r="T20" i="5"/>
  <c r="T26" i="5" l="1"/>
  <c r="T21" i="5"/>
  <c r="T27" i="5"/>
</calcChain>
</file>

<file path=xl/sharedStrings.xml><?xml version="1.0" encoding="utf-8"?>
<sst xmlns="http://schemas.openxmlformats.org/spreadsheetml/2006/main" count="419" uniqueCount="250">
  <si>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</si>
  <si>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</si>
  <si>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</si>
  <si>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</si>
  <si>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</si>
  <si>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</si>
  <si>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</si>
  <si>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</si>
  <si>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</si>
  <si>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</si>
  <si>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</si>
  <si>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</si>
  <si>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</si>
  <si>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</si>
  <si>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</si>
  <si>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</si>
  <si>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</si>
  <si>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</si>
  <si>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</si>
  <si>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</si>
  <si>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</si>
  <si>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</si>
  <si>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</si>
  <si>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</si>
  <si>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</si>
  <si>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</si>
  <si>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</si>
  <si>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</si>
  <si>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</si>
  <si>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</si>
  <si>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</si>
  <si>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</si>
  <si>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</si>
  <si>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</si>
  <si>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</si>
  <si>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</si>
  <si>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</si>
  <si>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</si>
  <si>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</si>
  <si>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</si>
  <si>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</si>
  <si>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</si>
  <si>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</si>
  <si>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</si>
  <si>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</si>
  <si>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2.1.</t>
  </si>
  <si>
    <t>2.2.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</si>
  <si>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</si>
  <si>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</si>
  <si>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</si>
  <si>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</si>
  <si>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</si>
  <si>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</si>
  <si>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</si>
  <si>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</si>
  <si>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</si>
  <si>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</si>
  <si>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</si>
  <si>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</si>
  <si>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</si>
  <si>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</si>
  <si>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</si>
  <si>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</si>
  <si>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</si>
  <si>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</si>
  <si>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</si>
  <si>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</si>
  <si>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</si>
  <si>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</si>
  <si>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</si>
  <si>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</si>
  <si>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</si>
  <si>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</si>
  <si>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</si>
  <si>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</si>
  <si>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</si>
  <si>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</si>
  <si>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</si>
  <si>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</si>
  <si>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</si>
  <si>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</si>
  <si>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1.1.</t>
  </si>
  <si>
    <t>1.2.</t>
  </si>
  <si>
    <t>1.3.</t>
  </si>
  <si>
    <t>1.4.</t>
  </si>
  <si>
    <t>1.5.</t>
  </si>
  <si>
    <t>1.6.</t>
  </si>
  <si>
    <t>2.1.1.</t>
  </si>
  <si>
    <t>2.1.2.</t>
  </si>
  <si>
    <t>2.3.</t>
  </si>
  <si>
    <t>2.5.</t>
  </si>
  <si>
    <t>2.4.</t>
  </si>
  <si>
    <t>2.6.</t>
  </si>
  <si>
    <t>3.1.</t>
  </si>
  <si>
    <t>3.2.</t>
  </si>
  <si>
    <t>3.3.</t>
  </si>
  <si>
    <t>3.4.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</si>
  <si>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</si>
  <si>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</si>
  <si>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</si>
  <si>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</si>
  <si>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</si>
  <si>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</si>
  <si>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</si>
  <si>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</si>
  <si>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</si>
  <si>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</si>
  <si>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</si>
  <si>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</si>
  <si>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</si>
  <si>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</si>
  <si>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</si>
  <si>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</si>
  <si>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</si>
  <si>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</si>
  <si>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7.1.</t>
  </si>
  <si>
    <t>7.2.</t>
  </si>
  <si>
    <t>3. Информация о качестве услуг 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</si>
  <si>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</si>
  <si>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</si>
  <si>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</si>
  <si>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</si>
  <si>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</si>
  <si>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Times New Roman"/>
        <family val="1"/>
        <charset val="204"/>
      </rPr>
      <t>Законом</t>
    </r>
    <r>
      <rPr>
        <sz val="11"/>
        <color theme="1"/>
        <rFont val="Times New Roman"/>
        <family val="1"/>
        <charset val="204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</si>
  <si>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</si>
  <si>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</si>
  <si>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</si>
  <si>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</si>
  <si>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</si>
  <si>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</si>
  <si>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</si>
  <si>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</si>
  <si>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</si>
  <si>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</si>
  <si>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</si>
  <si>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5.1.</t>
  </si>
  <si>
    <t>4.1.</t>
  </si>
  <si>
    <t>4.2.</t>
  </si>
  <si>
    <t>4.3.</t>
  </si>
  <si>
    <t>4.4.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</si>
  <si>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</si>
  <si>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</si>
  <si>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</si>
  <si>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</si>
  <si>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</si>
  <si>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</si>
  <si>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</si>
  <si>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</si>
  <si>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</si>
  <si>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</si>
  <si>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</si>
  <si>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</si>
  <si>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...</t>
  </si>
  <si>
    <t>n</t>
  </si>
  <si>
    <t>Всего по сетевой организации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</si>
  <si>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</si>
  <si>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</si>
  <si>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</si>
  <si>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</si>
  <si>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</si>
  <si>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</si>
  <si>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</si>
  <si>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</si>
  <si>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</si>
  <si>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</si>
  <si>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</si>
  <si>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</si>
  <si>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</si>
  <si>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</si>
  <si>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</si>
  <si>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Форма 2.4</t>
  </si>
  <si>
    <t>(утвержденная Приказом ФСТ России от 24.10.2014 N 1831-э)</t>
  </si>
  <si>
    <r>
      <t xml:space="preserve">Сроки опубликования: </t>
    </r>
    <r>
      <rPr>
        <b/>
        <u/>
        <sz val="10"/>
        <color theme="1"/>
        <rFont val="Times New Roman"/>
        <family val="1"/>
        <charset val="204"/>
      </rPr>
      <t>ежегодно, до 1 апреля</t>
    </r>
  </si>
  <si>
    <t>2. Информация о качестве услуг по передаче электрической энергии</t>
  </si>
  <si>
    <t>Физические лица</t>
  </si>
  <si>
    <t>Юридические лица</t>
  </si>
  <si>
    <t>Количество потребителей услуг всего:</t>
  </si>
  <si>
    <t>Количество точек поставки всего:</t>
  </si>
  <si>
    <t>в т.ч. оборудованных приборами учета электрической энергии</t>
  </si>
  <si>
    <t>у физических лиц</t>
  </si>
  <si>
    <t>у юридических лиц</t>
  </si>
  <si>
    <t>вводные устройства (ВРУ. распределительный щит) в многоквартирные дома</t>
  </si>
  <si>
    <t>Количество приборов учета всего</t>
  </si>
  <si>
    <t>в том числе с возможностью дистанционного сбора данных</t>
  </si>
  <si>
    <t>4.</t>
  </si>
  <si>
    <t>3.</t>
  </si>
  <si>
    <t>5.</t>
  </si>
  <si>
    <t>6.</t>
  </si>
  <si>
    <t>длина воздушных линий (ВЛ)</t>
  </si>
  <si>
    <t>6.1.</t>
  </si>
  <si>
    <t>6.2.</t>
  </si>
  <si>
    <t>Длина линий электропередач, всего</t>
  </si>
  <si>
    <t>Трансформаторная мощность подстанций, всего</t>
  </si>
  <si>
    <t>7.</t>
  </si>
  <si>
    <t>8.</t>
  </si>
  <si>
    <t>Уровень физического износа объектов электросетевого хозяйства</t>
  </si>
  <si>
    <t xml:space="preserve">трансформаторных подстанций </t>
  </si>
  <si>
    <t>линий электропередач</t>
  </si>
  <si>
    <t>на  уровне напряжения 110кВ и выше (ВН)</t>
  </si>
  <si>
    <t>на  уровне напряжения 35кВ (СН1)</t>
  </si>
  <si>
    <t>на  уровне напряжения ниже 1кВ (НН)</t>
  </si>
  <si>
    <t>По уровням напряжения ЭПУ потребителей электроэнергии</t>
  </si>
  <si>
    <t>№ п/п</t>
  </si>
  <si>
    <t xml:space="preserve">Наименование показателя </t>
  </si>
  <si>
    <t>8.1.</t>
  </si>
  <si>
    <t>8.2.</t>
  </si>
  <si>
    <t>на  уровне напряжения 6-20 кВ (СН2)</t>
  </si>
  <si>
    <t>г. Уссурийск, ул. Советская, 15</t>
  </si>
  <si>
    <t>МУП " Уссурийск-Электросеть"</t>
  </si>
  <si>
    <t>МУП "Уссурийск-Электросеть"</t>
  </si>
  <si>
    <t xml:space="preserve">МУП "Уссурийск-Электросеть" </t>
  </si>
  <si>
    <t xml:space="preserve">период </t>
  </si>
  <si>
    <t>4.  Качество обслуживания</t>
  </si>
  <si>
    <t>объекты по производству электроэнерги</t>
  </si>
  <si>
    <t>стационарный</t>
  </si>
  <si>
    <t xml:space="preserve">2019 год </t>
  </si>
  <si>
    <t>2019 год</t>
  </si>
  <si>
    <t xml:space="preserve">Безхозяйные объекты электросетевого хозяйства </t>
  </si>
  <si>
    <t>%</t>
  </si>
  <si>
    <t>км</t>
  </si>
  <si>
    <t>Исполнитель</t>
  </si>
  <si>
    <r>
      <t xml:space="preserve">Сроки опубликования: </t>
    </r>
    <r>
      <rPr>
        <u/>
        <sz val="10"/>
        <color theme="1"/>
        <rFont val="Times New Roman"/>
        <family val="1"/>
        <charset val="204"/>
      </rPr>
      <t>ежегодно, до 1 апреля</t>
    </r>
  </si>
  <si>
    <t>Пункт обслуживания потребителей</t>
  </si>
  <si>
    <r>
      <t>3.5. Стоимость технологического присоединения к электрическим сетям сетевой организации (</t>
    </r>
    <r>
      <rPr>
        <b/>
        <u/>
        <sz val="12"/>
        <color theme="1"/>
        <rFont val="Times New Roman"/>
        <family val="1"/>
        <charset val="204"/>
      </rPr>
      <t>не заполняется</t>
    </r>
    <r>
      <rPr>
        <sz val="12"/>
        <color theme="1"/>
        <rFont val="Times New Roman"/>
        <family val="1"/>
        <charset val="204"/>
      </rPr>
      <t>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  </r>
  </si>
  <si>
    <t>(наименование организации)</t>
  </si>
  <si>
    <t>Приморский край г. Уссурийск, ул. Советская,15</t>
  </si>
  <si>
    <t>(адрес организации)</t>
  </si>
  <si>
    <r>
      <t xml:space="preserve"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</t>
    </r>
    <r>
      <rPr>
        <b/>
        <sz val="11"/>
        <color theme="1"/>
        <rFont val="Times New Roman"/>
        <family val="1"/>
        <charset val="204"/>
      </rPr>
      <t xml:space="preserve">с нарушением сроков, </t>
    </r>
    <r>
      <rPr>
        <sz val="11"/>
        <color theme="1"/>
        <rFont val="Times New Roman"/>
        <family val="1"/>
        <charset val="204"/>
      </rPr>
      <t>подтвержденным актами контролирующих организаций и (или) решениями суда, штуки, в том числе:</t>
    </r>
  </si>
  <si>
    <t xml:space="preserve">2020 год </t>
  </si>
  <si>
    <t>шт.</t>
  </si>
  <si>
    <t>Мва</t>
  </si>
  <si>
    <t>-</t>
  </si>
  <si>
    <t>N п/п</t>
  </si>
  <si>
    <t>Показатель средней продолжительности прекращений передачи электрической энергии (                  ), час</t>
  </si>
  <si>
    <t>Показатель средней частоты прекращений передачи электрической энергии (                ), шт.</t>
  </si>
  <si>
    <t>2020 год</t>
  </si>
  <si>
    <t>1. Общая информация о сетевой организации.</t>
  </si>
  <si>
    <t>длина кабельных линий(КЛ)</t>
  </si>
  <si>
    <t>за 2021 год</t>
  </si>
  <si>
    <t xml:space="preserve">2021 год </t>
  </si>
  <si>
    <t>2021 год</t>
  </si>
  <si>
    <t xml:space="preserve">отчетный период 2021 год </t>
  </si>
  <si>
    <t>3.1.    Объем свободной для осуществления технологического присоединения потребителей трансформаторной мощности по подстанциям и распределительным пунктам напряжением ниже 35кВ по состоянию на 01.01. 2022 года составляет 192,414 МВт</t>
  </si>
  <si>
    <r>
      <t>3.3. Прочая информация: Заявок от лиц намеривающих перераспределить максимальную мощность принадлежащих им энергопринимающих устройств в пользу иных лиц за период 2021 года не поступало. Из общего количества заявок на технологическое присоединение поступивших в 2021 году анулировано 563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штук</t>
    </r>
    <r>
      <rPr>
        <b/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заявок. Показатель качества рассмотрения заявок на технологическое присоединение к сети в 2021 году составил 1,0066.  Показатель качества исполнения договоров об осуществлении технологического присоединения заявителей к сети (Пнс_тпр) в 2021 году составил 1,0169.  </t>
    </r>
  </si>
  <si>
    <t>32-08-20               32-58-86</t>
  </si>
  <si>
    <t>с понедельник по пятницу с 8-00 до 17-00, обед с 12-00 до 13-00. Пятница не приемный день</t>
  </si>
  <si>
    <t>1. Технологическое присоединение к электрическим сетям 2.Снятие контрольных показаний приборов учета 3. Проверка, в том числе снятия показаний, прибора учета перед его демонтажем для ремонта, проверки или замены 4. Составление и корриктировка актов согласования технологической и (или) аварийной брони 5. Полное (частичное) ограничение режима потребления электрической энергии в случае не выполнения потребителем договора электроснабжения в части оплаты запотребленную электроэнергию. 6. Согласование места установки прибора учета электрической энергии (мощности) схемы подключения прибора учета и иных компонентов измерительных комплексов и систем учета электрической энергии 7. Допуск в эксплуатацию прибора учета 8. Контроль показателей качества электрической энергии в точках присоединения энергопринимающих установок потребителя электрической энергии к электрическим сетям сетевой организации. 9. Установка, замена и эксплуатация приборов учета 10. Прием показаний приборов учета 11. Проведение контрольных, внеочередных и иных замеров потокораспределения, нагрузок и уровней напряжения на объектах потребителя и объектах электросетевого хозяйства сетевой организации 13. Допуск уполномоченных представителей потребителя услуг в пункты контроля и учета количества и качества электрической энергии в порядке и случаях, установленных договоров об оказании услуг по передаче электрической энергии.</t>
  </si>
  <si>
    <t>10--15</t>
  </si>
  <si>
    <t>нет</t>
  </si>
  <si>
    <t>0, 5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</si>
</sst>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14" fontId="1" fillId="0" borderId="9" xfId="0" applyNumberFormat="1" applyFont="1" applyBorder="1" applyAlignment="1">
      <alignment horizontal="center" vertical="top" wrapText="1"/>
    </xf>
    <xf numFmtId="0" fontId="4" fillId="0" borderId="0" xfId="1" applyAlignment="1" applyProtection="1">
      <alignment horizontal="justify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 indent="2"/>
    </xf>
    <xf numFmtId="16" fontId="1" fillId="0" borderId="9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 indent="1"/>
    </xf>
    <xf numFmtId="0" fontId="0" fillId="0" borderId="9" xfId="0" applyBorder="1"/>
    <xf numFmtId="0" fontId="12" fillId="0" borderId="0" xfId="0" applyFont="1" applyBorder="1" applyAlignment="1">
      <alignment vertical="center" wrapText="1"/>
    </xf>
    <xf numFmtId="0" fontId="0" fillId="0" borderId="0" xfId="0" applyBorder="1"/>
    <xf numFmtId="0" fontId="12" fillId="0" borderId="9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2" fillId="0" borderId="0" xfId="0" applyFont="1" applyAlignme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vertical="top" wrapText="1"/>
    </xf>
    <xf numFmtId="0" fontId="0" fillId="4" borderId="0" xfId="0" applyFill="1"/>
    <xf numFmtId="0" fontId="1" fillId="4" borderId="9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4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vertical="top" wrapText="1"/>
    </xf>
    <xf numFmtId="0" fontId="1" fillId="5" borderId="9" xfId="0" applyFont="1" applyFill="1" applyBorder="1" applyAlignment="1">
      <alignment horizontal="justify" vertical="top" wrapText="1"/>
    </xf>
    <xf numFmtId="16" fontId="1" fillId="5" borderId="9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16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right" vertical="top" wrapText="1"/>
    </xf>
    <xf numFmtId="0" fontId="1" fillId="0" borderId="9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16" fontId="1" fillId="5" borderId="9" xfId="0" applyNumberFormat="1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vertical="center" wrapText="1"/>
    </xf>
    <xf numFmtId="0" fontId="0" fillId="5" borderId="9" xfId="0" applyFill="1" applyBorder="1"/>
    <xf numFmtId="0" fontId="12" fillId="5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" fillId="4" borderId="9" xfId="0" applyFont="1" applyFill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justify"/>
    </xf>
    <xf numFmtId="0" fontId="17" fillId="0" borderId="0" xfId="0" applyFont="1" applyBorder="1" applyAlignment="1">
      <alignment vertical="justify"/>
    </xf>
    <xf numFmtId="0" fontId="6" fillId="0" borderId="0" xfId="0" applyFont="1" applyBorder="1" applyAlignment="1"/>
    <xf numFmtId="0" fontId="18" fillId="0" borderId="0" xfId="0" applyFont="1" applyBorder="1" applyAlignment="1"/>
    <xf numFmtId="0" fontId="18" fillId="0" borderId="0" xfId="0" applyFont="1" applyAlignment="1"/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vertical="justify"/>
    </xf>
    <xf numFmtId="2" fontId="0" fillId="0" borderId="0" xfId="0" applyNumberFormat="1"/>
    <xf numFmtId="2" fontId="1" fillId="0" borderId="9" xfId="0" applyNumberFormat="1" applyFont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vertical="top" wrapText="1"/>
    </xf>
    <xf numFmtId="2" fontId="1" fillId="0" borderId="9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right" vertical="top" wrapText="1"/>
    </xf>
    <xf numFmtId="0" fontId="20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10" fontId="1" fillId="3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10" fontId="1" fillId="3" borderId="9" xfId="0" applyNumberFormat="1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21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7" fillId="0" borderId="23" xfId="0" applyFont="1" applyBorder="1" applyAlignment="1">
      <alignment horizontal="center" vertical="justify"/>
    </xf>
    <xf numFmtId="0" fontId="16" fillId="0" borderId="0" xfId="0" applyFont="1" applyBorder="1" applyAlignment="1">
      <alignment horizontal="center" vertical="justify"/>
    </xf>
    <xf numFmtId="0" fontId="9" fillId="0" borderId="0" xfId="0" applyFont="1" applyAlignment="1">
      <alignment horizontal="left" wrapText="1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2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2" fillId="5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top" wrapText="1"/>
    </xf>
    <xf numFmtId="2" fontId="0" fillId="0" borderId="0" xfId="0" applyNumberForma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5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2143126</xdr:colOff>
      <xdr:row>14</xdr:row>
      <xdr:rowOff>161925</xdr:rowOff>
    </xdr:from>
    <xdr:to>
      <xdr:col>1</xdr:col>
      <xdr:colOff>2600325</xdr:colOff>
      <xdr:row>15</xdr:row>
      <xdr:rowOff>0</xdr:rowOff>
    </xdr:to>
    <xdr:pic>
      <xdr:nvPicPr>
        <xdr:cNvPr id="102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2726" y="2295525"/>
          <a:ext cx="457199" cy="238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1571625</xdr:colOff>
      <xdr:row>19</xdr:row>
      <xdr:rowOff>180975</xdr:rowOff>
    </xdr:from>
    <xdr:to>
      <xdr:col>1</xdr:col>
      <xdr:colOff>1952625</xdr:colOff>
      <xdr:row>20</xdr:row>
      <xdr:rowOff>0</xdr:rowOff>
    </xdr:to>
    <xdr:pic>
      <xdr:nvPicPr>
        <xdr:cNvPr id="102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81225" y="3695700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3076575</xdr:colOff>
      <xdr:row>24</xdr:row>
      <xdr:rowOff>742950</xdr:rowOff>
    </xdr:from>
    <xdr:to>
      <xdr:col>2</xdr:col>
      <xdr:colOff>28575</xdr:colOff>
      <xdr:row>24</xdr:row>
      <xdr:rowOff>981075</xdr:rowOff>
    </xdr:to>
    <xdr:pic>
      <xdr:nvPicPr>
        <xdr:cNvPr id="102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86175" y="56388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3057525</xdr:colOff>
      <xdr:row>29</xdr:row>
      <xdr:rowOff>647700</xdr:rowOff>
    </xdr:from>
    <xdr:to>
      <xdr:col>2</xdr:col>
      <xdr:colOff>9525</xdr:colOff>
      <xdr:row>30</xdr:row>
      <xdr:rowOff>0</xdr:rowOff>
    </xdr:to>
    <xdr:pic>
      <xdr:nvPicPr>
        <xdr:cNvPr id="102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67125" y="8763000"/>
          <a:ext cx="701040" cy="3124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3076575</xdr:colOff>
      <xdr:row>28</xdr:row>
      <xdr:rowOff>742950</xdr:rowOff>
    </xdr:from>
    <xdr:to>
      <xdr:col>2</xdr:col>
      <xdr:colOff>28575</xdr:colOff>
      <xdr:row>28</xdr:row>
      <xdr:rowOff>981075</xdr:rowOff>
    </xdr:to>
    <xdr:pic>
      <xdr:nvPicPr>
        <xdr:cNvPr id="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86175" y="6473190"/>
          <a:ext cx="701040" cy="13144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3057525</xdr:colOff>
      <xdr:row>33</xdr:row>
      <xdr:rowOff>647700</xdr:rowOff>
    </xdr:from>
    <xdr:to>
      <xdr:col>2</xdr:col>
      <xdr:colOff>9525</xdr:colOff>
      <xdr:row>34</xdr:row>
      <xdr:rowOff>0</xdr:rowOff>
    </xdr:to>
    <xdr:pic>
      <xdr:nvPicPr>
        <xdr:cNvPr id="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67125" y="7985760"/>
          <a:ext cx="701040" cy="228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7</xdr:row>
      <xdr:rowOff>581025</xdr:rowOff>
    </xdr:from>
    <xdr:to>
      <xdr:col>4</xdr:col>
      <xdr:colOff>428625</xdr:colOff>
      <xdr:row>7</xdr:row>
      <xdr:rowOff>942975</xdr:rowOff>
    </xdr:to>
    <xdr:pic>
      <xdr:nvPicPr>
        <xdr:cNvPr id="205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0" y="1162050"/>
          <a:ext cx="581025" cy="3619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409575</xdr:colOff>
      <xdr:row>7</xdr:row>
      <xdr:rowOff>581025</xdr:rowOff>
    </xdr:from>
    <xdr:to>
      <xdr:col>8</xdr:col>
      <xdr:colOff>504825</xdr:colOff>
      <xdr:row>7</xdr:row>
      <xdr:rowOff>876300</xdr:rowOff>
    </xdr:to>
    <xdr:pic>
      <xdr:nvPicPr>
        <xdr:cNvPr id="2051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48275" y="1162050"/>
          <a:ext cx="704850" cy="295275"/>
        </a:xfrm>
        <a:prstGeom prst="rect">
          <a:avLst/>
        </a:prstGeom>
        <a:noFill/>
      </xdr:spPr>
    </xdr:pic>
    <xdr:clientData/>
  </xdr:twoCellAnchor>
  <xdr:twoCellAnchor>
    <xdr:from>
      <xdr:col>12</xdr:col>
      <xdr:colOff>352425</xdr:colOff>
      <xdr:row>8</xdr:row>
      <xdr:rowOff>495300</xdr:rowOff>
    </xdr:from>
    <xdr:to>
      <xdr:col>13</xdr:col>
      <xdr:colOff>485775</xdr:colOff>
      <xdr:row>8</xdr:row>
      <xdr:rowOff>771526</xdr:rowOff>
    </xdr:to>
    <xdr:pic>
      <xdr:nvPicPr>
        <xdr:cNvPr id="2050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239125" y="2133600"/>
          <a:ext cx="742950" cy="276226"/>
        </a:xfrm>
        <a:prstGeom prst="rect">
          <a:avLst/>
        </a:prstGeom>
        <a:noFill/>
      </xdr:spPr>
    </xdr:pic>
    <xdr:clientData/>
  </xdr:twoCellAnchor>
  <xdr:twoCellAnchor>
    <xdr:from>
      <xdr:col>15</xdr:col>
      <xdr:colOff>419100</xdr:colOff>
      <xdr:row>8</xdr:row>
      <xdr:rowOff>428624</xdr:rowOff>
    </xdr:from>
    <xdr:to>
      <xdr:col>16</xdr:col>
      <xdr:colOff>409575</xdr:colOff>
      <xdr:row>8</xdr:row>
      <xdr:rowOff>733425</xdr:rowOff>
    </xdr:to>
    <xdr:pic>
      <xdr:nvPicPr>
        <xdr:cNvPr id="204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2066924"/>
          <a:ext cx="600075" cy="3048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77ECA7300CA6547CAD73E8A5328B1F111AFB0FC1179A62433B68C0B3C7150CF6D2491909E4CDDAF8o5P0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11"/>
  <sheetViews>
    <sheetView topLeftCell="G1" workbookViewId="0">
      <selection activeCell="Q8" sqref="Q8"/>
    </sheetView>
  </sheetViews>
  <sheetFormatPr defaultRowHeight="14.4" x14ac:dyDescent="0.3"/>
  <sheetData>
    <row r="2" spans="1:31" s="46" customFormat="1" ht="18" x14ac:dyDescent="0.35">
      <c r="D2" s="47" t="s">
        <v>210</v>
      </c>
      <c r="AE2" s="74" t="s">
        <v>170</v>
      </c>
    </row>
    <row r="3" spans="1:31" s="46" customFormat="1" ht="18" x14ac:dyDescent="0.35">
      <c r="D3" s="117" t="s">
        <v>211</v>
      </c>
      <c r="E3" s="117"/>
      <c r="F3" s="116" t="s">
        <v>216</v>
      </c>
      <c r="G3" s="116"/>
      <c r="AE3" s="74" t="s">
        <v>171</v>
      </c>
    </row>
    <row r="4" spans="1:31" s="3" customFormat="1" ht="13.8" x14ac:dyDescent="0.25">
      <c r="AE4" s="74" t="s">
        <v>221</v>
      </c>
    </row>
    <row r="5" spans="1:31" ht="21" x14ac:dyDescent="0.4">
      <c r="D5" s="4" t="s">
        <v>30</v>
      </c>
    </row>
    <row r="6" spans="1:31" ht="15" thickBot="1" x14ac:dyDescent="0.35"/>
    <row r="7" spans="1:31" ht="45" customHeight="1" thickBot="1" x14ac:dyDescent="0.35">
      <c r="A7" s="121" t="s">
        <v>0</v>
      </c>
      <c r="B7" s="121" t="s">
        <v>1</v>
      </c>
      <c r="C7" s="121" t="s">
        <v>2</v>
      </c>
      <c r="D7" s="121" t="s">
        <v>3</v>
      </c>
      <c r="E7" s="118" t="s">
        <v>4</v>
      </c>
      <c r="F7" s="119"/>
      <c r="G7" s="119"/>
      <c r="H7" s="119"/>
      <c r="I7" s="120"/>
      <c r="J7" s="118" t="s">
        <v>5</v>
      </c>
      <c r="K7" s="119"/>
      <c r="L7" s="119"/>
      <c r="M7" s="119"/>
      <c r="N7" s="119"/>
      <c r="O7" s="120"/>
      <c r="P7" s="118" t="s">
        <v>6</v>
      </c>
      <c r="Q7" s="119"/>
      <c r="R7" s="119"/>
      <c r="S7" s="119"/>
      <c r="T7" s="119"/>
      <c r="U7" s="119"/>
      <c r="V7" s="120"/>
      <c r="W7" s="118" t="s">
        <v>7</v>
      </c>
      <c r="X7" s="119"/>
      <c r="Y7" s="119"/>
      <c r="Z7" s="120"/>
      <c r="AA7" s="118" t="s">
        <v>8</v>
      </c>
      <c r="AB7" s="119"/>
      <c r="AC7" s="120"/>
      <c r="AD7" s="118" t="s">
        <v>9</v>
      </c>
      <c r="AE7" s="120"/>
    </row>
    <row r="8" spans="1:31" ht="124.8" thickBot="1" x14ac:dyDescent="0.35">
      <c r="A8" s="122"/>
      <c r="B8" s="122"/>
      <c r="C8" s="122"/>
      <c r="D8" s="122"/>
      <c r="E8" s="1" t="s">
        <v>10</v>
      </c>
      <c r="F8" s="1" t="s">
        <v>11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14</v>
      </c>
      <c r="P8" s="1" t="s">
        <v>20</v>
      </c>
      <c r="Q8" s="1" t="s">
        <v>21</v>
      </c>
      <c r="R8" s="1" t="s">
        <v>16</v>
      </c>
      <c r="S8" s="1" t="s">
        <v>17</v>
      </c>
      <c r="T8" s="1" t="s">
        <v>18</v>
      </c>
      <c r="U8" s="1" t="s">
        <v>19</v>
      </c>
      <c r="V8" s="1" t="s">
        <v>14</v>
      </c>
      <c r="W8" s="1" t="s">
        <v>22</v>
      </c>
      <c r="X8" s="1" t="s">
        <v>23</v>
      </c>
      <c r="Y8" s="1" t="s">
        <v>24</v>
      </c>
      <c r="Z8" s="1" t="s">
        <v>14</v>
      </c>
      <c r="AA8" s="1" t="s">
        <v>25</v>
      </c>
      <c r="AB8" s="1" t="s">
        <v>26</v>
      </c>
      <c r="AC8" s="1" t="s">
        <v>27</v>
      </c>
      <c r="AD8" s="1" t="s">
        <v>28</v>
      </c>
      <c r="AE8" s="1" t="s">
        <v>29</v>
      </c>
    </row>
    <row r="9" spans="1:31" ht="15" thickBot="1" x14ac:dyDescent="0.35">
      <c r="A9" s="6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5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</row>
    <row r="10" spans="1:31" x14ac:dyDescent="0.3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9"/>
    </row>
    <row r="11" spans="1:31" ht="15" thickBot="1" x14ac:dyDescent="0.3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/>
    </row>
  </sheetData>
  <mergeCells count="12">
    <mergeCell ref="AD7:AE7"/>
    <mergeCell ref="A7:A8"/>
    <mergeCell ref="B7:B8"/>
    <mergeCell ref="C7:C8"/>
    <mergeCell ref="D7:D8"/>
    <mergeCell ref="E7:I7"/>
    <mergeCell ref="J7:O7"/>
    <mergeCell ref="F3:G3"/>
    <mergeCell ref="D3:E3"/>
    <mergeCell ref="P7:V7"/>
    <mergeCell ref="W7:Z7"/>
    <mergeCell ref="AA7:AC7"/>
  </mergeCells>
  <pageMargins left="0" right="0" top="0.74803149606299213" bottom="0.74803149606299213" header="0.31496062992125984" footer="0.31496062992125984"/>
  <pageSetup paperSize="9" scale="52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topLeftCell="A10" workbookViewId="0">
      <selection activeCell="B19" sqref="B19"/>
    </sheetView>
  </sheetViews>
  <sheetFormatPr defaultRowHeight="14.4" outlineLevelRow="1" outlineLevelCol="1" x14ac:dyDescent="0.3"/>
  <cols>
    <col min="1" max="1" width="6.44140625" customWidth="1"/>
    <col min="2" max="2" width="47.77734375" customWidth="1"/>
    <col min="3" max="3" width="10.21875" customWidth="1"/>
    <col min="4" max="4" width="9.88671875" customWidth="1"/>
    <col min="5" max="5" width="10" customWidth="1"/>
    <col min="6" max="7" width="10.21875" customWidth="1"/>
    <col min="8" max="8" width="10.6640625" customWidth="1" outlineLevel="1"/>
    <col min="9" max="9" width="10.33203125" customWidth="1" outlineLevel="1"/>
    <col min="10" max="11" width="11.6640625" customWidth="1" outlineLevel="1"/>
    <col min="12" max="15" width="11.6640625" hidden="1" customWidth="1" outlineLevel="1"/>
    <col min="16" max="16" width="10.5546875" customWidth="1" collapsed="1"/>
    <col min="17" max="18" width="8.88671875" customWidth="1"/>
    <col min="19" max="19" width="10.33203125" customWidth="1"/>
    <col min="20" max="21" width="8.88671875" customWidth="1"/>
    <col min="22" max="22" width="11.109375" customWidth="1"/>
    <col min="23" max="23" width="11.5546875" customWidth="1"/>
  </cols>
  <sheetData>
    <row r="1" spans="1:15" ht="21" x14ac:dyDescent="0.4">
      <c r="B1" s="124" t="s">
        <v>208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5" ht="21" x14ac:dyDescent="0.4">
      <c r="B2" s="124" t="s">
        <v>238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4" spans="1:15" ht="21" x14ac:dyDescent="0.4">
      <c r="B4" s="133" t="s">
        <v>236</v>
      </c>
      <c r="C4" s="134"/>
      <c r="D4" s="134"/>
      <c r="E4" s="134"/>
      <c r="F4" s="134"/>
      <c r="G4" s="134"/>
      <c r="H4" s="134"/>
      <c r="I4" s="134"/>
      <c r="J4" s="135"/>
    </row>
    <row r="5" spans="1:15" ht="12" customHeight="1" thickBot="1" x14ac:dyDescent="0.45">
      <c r="B5" s="33"/>
      <c r="C5" s="68"/>
      <c r="D5" s="106"/>
      <c r="E5" s="106"/>
      <c r="F5" s="106"/>
      <c r="G5" s="106"/>
    </row>
    <row r="6" spans="1:15" ht="19.2" customHeight="1" x14ac:dyDescent="0.3">
      <c r="A6" s="158" t="s">
        <v>202</v>
      </c>
      <c r="B6" s="158" t="s">
        <v>203</v>
      </c>
      <c r="C6" s="169" t="s">
        <v>32</v>
      </c>
      <c r="D6" s="171" t="s">
        <v>239</v>
      </c>
      <c r="E6" s="171"/>
      <c r="F6" s="171"/>
      <c r="G6" s="171"/>
      <c r="H6" s="171" t="s">
        <v>228</v>
      </c>
      <c r="I6" s="171"/>
      <c r="J6" s="171"/>
      <c r="K6" s="171"/>
      <c r="L6" s="171" t="s">
        <v>215</v>
      </c>
      <c r="M6" s="171"/>
      <c r="N6" s="171"/>
      <c r="O6" s="171"/>
    </row>
    <row r="7" spans="1:15" ht="27" customHeight="1" thickBot="1" x14ac:dyDescent="0.35">
      <c r="A7" s="168"/>
      <c r="B7" s="168"/>
      <c r="C7" s="170"/>
      <c r="D7" s="160" t="s">
        <v>201</v>
      </c>
      <c r="E7" s="160"/>
      <c r="F7" s="160"/>
      <c r="G7" s="160"/>
      <c r="H7" s="160" t="s">
        <v>201</v>
      </c>
      <c r="I7" s="160"/>
      <c r="J7" s="160"/>
      <c r="K7" s="160"/>
      <c r="L7" s="160" t="s">
        <v>201</v>
      </c>
      <c r="M7" s="160"/>
      <c r="N7" s="160"/>
      <c r="O7" s="160"/>
    </row>
    <row r="8" spans="1:15" ht="50.4" customHeight="1" x14ac:dyDescent="0.3">
      <c r="A8" s="159"/>
      <c r="B8" s="159"/>
      <c r="C8" s="23"/>
      <c r="D8" s="96" t="s">
        <v>198</v>
      </c>
      <c r="E8" s="96" t="s">
        <v>199</v>
      </c>
      <c r="F8" s="96" t="s">
        <v>206</v>
      </c>
      <c r="G8" s="96" t="s">
        <v>200</v>
      </c>
      <c r="H8" s="96" t="s">
        <v>198</v>
      </c>
      <c r="I8" s="96" t="s">
        <v>199</v>
      </c>
      <c r="J8" s="96" t="s">
        <v>206</v>
      </c>
      <c r="K8" s="96" t="s">
        <v>200</v>
      </c>
      <c r="L8" s="96" t="s">
        <v>198</v>
      </c>
      <c r="M8" s="96" t="s">
        <v>199</v>
      </c>
      <c r="N8" s="96" t="s">
        <v>206</v>
      </c>
      <c r="O8" s="96" t="s">
        <v>200</v>
      </c>
    </row>
    <row r="9" spans="1:15" x14ac:dyDescent="0.3">
      <c r="A9" s="34">
        <v>1</v>
      </c>
      <c r="B9" s="34">
        <v>2</v>
      </c>
      <c r="C9" s="69">
        <v>3</v>
      </c>
      <c r="D9" s="107">
        <v>4</v>
      </c>
      <c r="E9" s="107">
        <v>5</v>
      </c>
      <c r="F9" s="107">
        <v>6</v>
      </c>
      <c r="G9" s="107">
        <v>7</v>
      </c>
      <c r="H9" s="34">
        <v>4</v>
      </c>
      <c r="I9" s="34">
        <v>5</v>
      </c>
      <c r="J9" s="34">
        <v>6</v>
      </c>
      <c r="K9" s="34">
        <v>7</v>
      </c>
      <c r="L9" s="91">
        <v>4</v>
      </c>
      <c r="M9" s="91">
        <v>5</v>
      </c>
      <c r="N9" s="91">
        <v>6</v>
      </c>
      <c r="O9" s="91">
        <v>7</v>
      </c>
    </row>
    <row r="10" spans="1:15" ht="16.8" customHeight="1" outlineLevel="1" x14ac:dyDescent="0.3">
      <c r="A10" s="57">
        <v>1</v>
      </c>
      <c r="B10" s="58" t="s">
        <v>176</v>
      </c>
      <c r="C10" s="57" t="s">
        <v>229</v>
      </c>
      <c r="D10" s="57"/>
      <c r="E10" s="57"/>
      <c r="F10" s="95">
        <f>SUM(F11:F12)</f>
        <v>1559</v>
      </c>
      <c r="G10" s="95">
        <f>SUM(G11:G12)</f>
        <v>20472</v>
      </c>
      <c r="H10" s="58"/>
      <c r="I10" s="58"/>
      <c r="J10" s="58">
        <f>SUM(J11:J12)</f>
        <v>1584</v>
      </c>
      <c r="K10" s="58">
        <f>SUM(K11:K12)</f>
        <v>19959</v>
      </c>
      <c r="L10" s="58"/>
      <c r="M10" s="58"/>
      <c r="N10" s="58">
        <f>SUM(N11:N12)</f>
        <v>893</v>
      </c>
      <c r="O10" s="58">
        <f>SUM(O11:O12)</f>
        <v>14851</v>
      </c>
    </row>
    <row r="11" spans="1:15" outlineLevel="1" x14ac:dyDescent="0.3">
      <c r="A11" s="24" t="s">
        <v>81</v>
      </c>
      <c r="B11" s="35" t="s">
        <v>174</v>
      </c>
      <c r="C11" s="92"/>
      <c r="D11" s="107"/>
      <c r="E11" s="107"/>
      <c r="F11" s="64"/>
      <c r="G11" s="64">
        <v>13372</v>
      </c>
      <c r="H11" s="23"/>
      <c r="I11" s="23"/>
      <c r="J11" s="23">
        <v>0</v>
      </c>
      <c r="K11" s="23">
        <v>12985</v>
      </c>
      <c r="L11" s="23"/>
      <c r="M11" s="23"/>
      <c r="N11" s="23">
        <v>0</v>
      </c>
      <c r="O11" s="23">
        <v>12960</v>
      </c>
    </row>
    <row r="12" spans="1:15" outlineLevel="1" x14ac:dyDescent="0.3">
      <c r="A12" s="24" t="s">
        <v>82</v>
      </c>
      <c r="B12" s="35" t="s">
        <v>175</v>
      </c>
      <c r="C12" s="92"/>
      <c r="D12" s="107"/>
      <c r="E12" s="107"/>
      <c r="F12" s="64">
        <v>1559</v>
      </c>
      <c r="G12" s="64">
        <v>7100</v>
      </c>
      <c r="H12" s="23"/>
      <c r="I12" s="23"/>
      <c r="J12" s="23">
        <v>1584</v>
      </c>
      <c r="K12" s="23">
        <v>6974</v>
      </c>
      <c r="L12" s="23"/>
      <c r="M12" s="23"/>
      <c r="N12" s="23">
        <v>893</v>
      </c>
      <c r="O12" s="23">
        <v>1891</v>
      </c>
    </row>
    <row r="13" spans="1:15" outlineLevel="1" x14ac:dyDescent="0.3">
      <c r="A13" s="57">
        <v>2</v>
      </c>
      <c r="B13" s="59" t="s">
        <v>177</v>
      </c>
      <c r="C13" s="57" t="s">
        <v>229</v>
      </c>
      <c r="D13" s="57"/>
      <c r="E13" s="57"/>
      <c r="F13" s="95">
        <v>1968</v>
      </c>
      <c r="G13" s="95">
        <v>22582</v>
      </c>
      <c r="H13" s="58"/>
      <c r="I13" s="58"/>
      <c r="J13" s="58">
        <v>1856</v>
      </c>
      <c r="K13" s="58">
        <v>20257</v>
      </c>
      <c r="L13" s="58"/>
      <c r="M13" s="58"/>
      <c r="N13" s="58">
        <v>1502</v>
      </c>
      <c r="O13" s="58">
        <v>15847</v>
      </c>
    </row>
    <row r="14" spans="1:15" ht="27.6" outlineLevel="1" x14ac:dyDescent="0.3">
      <c r="A14" s="24" t="s">
        <v>45</v>
      </c>
      <c r="B14" s="25" t="s">
        <v>178</v>
      </c>
      <c r="C14" s="92"/>
      <c r="D14" s="107"/>
      <c r="E14" s="107"/>
      <c r="F14" s="23">
        <f>F15+F16</f>
        <v>1556</v>
      </c>
      <c r="G14" s="23">
        <f>G15+G16</f>
        <v>18136</v>
      </c>
      <c r="H14" s="23"/>
      <c r="I14" s="23"/>
      <c r="J14" s="23">
        <f>J15+J16</f>
        <v>1579</v>
      </c>
      <c r="K14" s="23">
        <f>K15+K16</f>
        <v>17615</v>
      </c>
      <c r="L14" s="23"/>
      <c r="M14" s="23"/>
      <c r="N14" s="23">
        <f>N15+N16</f>
        <v>1502</v>
      </c>
      <c r="O14" s="23">
        <f>O15+O16</f>
        <v>15847</v>
      </c>
    </row>
    <row r="15" spans="1:15" outlineLevel="1" x14ac:dyDescent="0.3">
      <c r="A15" s="26" t="s">
        <v>87</v>
      </c>
      <c r="B15" s="35" t="s">
        <v>179</v>
      </c>
      <c r="C15" s="35"/>
      <c r="D15" s="35"/>
      <c r="E15" s="35"/>
      <c r="F15" s="23"/>
      <c r="G15" s="23">
        <v>13365</v>
      </c>
      <c r="H15" s="23"/>
      <c r="I15" s="23"/>
      <c r="J15" s="23">
        <v>0</v>
      </c>
      <c r="K15" s="23">
        <v>12966</v>
      </c>
      <c r="L15" s="23"/>
      <c r="M15" s="23"/>
      <c r="N15" s="23"/>
      <c r="O15" s="23">
        <v>12960</v>
      </c>
    </row>
    <row r="16" spans="1:15" outlineLevel="1" x14ac:dyDescent="0.3">
      <c r="A16" s="26" t="s">
        <v>88</v>
      </c>
      <c r="B16" s="35" t="s">
        <v>180</v>
      </c>
      <c r="C16" s="35"/>
      <c r="D16" s="35"/>
      <c r="E16" s="35"/>
      <c r="F16" s="23">
        <v>1556</v>
      </c>
      <c r="G16" s="23">
        <v>4771</v>
      </c>
      <c r="H16" s="23"/>
      <c r="I16" s="23"/>
      <c r="J16" s="23">
        <v>1579</v>
      </c>
      <c r="K16" s="23">
        <v>4649</v>
      </c>
      <c r="L16" s="23"/>
      <c r="M16" s="23"/>
      <c r="N16" s="23">
        <v>1502</v>
      </c>
      <c r="O16" s="23">
        <v>2887</v>
      </c>
    </row>
    <row r="17" spans="1:36" outlineLevel="1" x14ac:dyDescent="0.3">
      <c r="A17" s="34" t="s">
        <v>185</v>
      </c>
      <c r="B17" s="58" t="s">
        <v>182</v>
      </c>
      <c r="C17" s="58"/>
      <c r="D17" s="58"/>
      <c r="E17" s="58"/>
      <c r="F17" s="58">
        <v>1556</v>
      </c>
      <c r="G17" s="58">
        <v>18136</v>
      </c>
      <c r="H17" s="58"/>
      <c r="I17" s="58"/>
      <c r="J17" s="58">
        <f>J14</f>
        <v>1579</v>
      </c>
      <c r="K17" s="58">
        <f>K14</f>
        <v>17615</v>
      </c>
      <c r="L17" s="58"/>
      <c r="M17" s="58"/>
      <c r="N17" s="58">
        <f>N14</f>
        <v>1502</v>
      </c>
      <c r="O17" s="58">
        <f>O14</f>
        <v>15847</v>
      </c>
    </row>
    <row r="18" spans="1:36" ht="27.6" outlineLevel="1" x14ac:dyDescent="0.3">
      <c r="A18" s="24" t="s">
        <v>93</v>
      </c>
      <c r="B18" s="25" t="s">
        <v>183</v>
      </c>
      <c r="C18" s="25"/>
      <c r="D18" s="25"/>
      <c r="E18" s="25"/>
      <c r="F18" s="64">
        <v>532</v>
      </c>
      <c r="G18" s="64">
        <v>11703</v>
      </c>
      <c r="H18" s="23"/>
      <c r="I18" s="23"/>
      <c r="J18" s="23">
        <v>488</v>
      </c>
      <c r="K18" s="23">
        <v>10629</v>
      </c>
      <c r="L18" s="23"/>
      <c r="M18" s="23"/>
      <c r="N18" s="23">
        <v>433</v>
      </c>
      <c r="O18" s="23">
        <v>10371</v>
      </c>
    </row>
    <row r="19" spans="1:36" ht="28.2" customHeight="1" x14ac:dyDescent="0.3">
      <c r="A19" s="60" t="s">
        <v>184</v>
      </c>
      <c r="B19" s="59" t="s">
        <v>181</v>
      </c>
      <c r="C19" s="59"/>
      <c r="D19" s="59"/>
      <c r="E19" s="59"/>
      <c r="F19" s="95">
        <v>54</v>
      </c>
      <c r="G19" s="95">
        <v>1506</v>
      </c>
      <c r="H19" s="58"/>
      <c r="I19" s="58"/>
      <c r="J19" s="58">
        <v>54</v>
      </c>
      <c r="K19" s="58">
        <v>1489</v>
      </c>
      <c r="L19" s="58"/>
      <c r="M19" s="58"/>
      <c r="N19" s="58">
        <v>54</v>
      </c>
      <c r="O19" s="58">
        <v>1145</v>
      </c>
    </row>
    <row r="20" spans="1:36" ht="17.399999999999999" customHeight="1" outlineLevel="1" x14ac:dyDescent="0.3">
      <c r="A20" s="24" t="s">
        <v>186</v>
      </c>
      <c r="B20" s="70" t="s">
        <v>217</v>
      </c>
      <c r="C20" s="60" t="s">
        <v>229</v>
      </c>
      <c r="D20" s="60"/>
      <c r="E20" s="60"/>
      <c r="F20" s="58">
        <v>32</v>
      </c>
      <c r="G20" s="58">
        <v>18</v>
      </c>
      <c r="H20" s="58"/>
      <c r="I20" s="58"/>
      <c r="J20" s="58">
        <v>15</v>
      </c>
      <c r="K20" s="58">
        <v>4</v>
      </c>
      <c r="L20" s="58"/>
      <c r="M20" s="58"/>
      <c r="N20" s="95" t="s">
        <v>231</v>
      </c>
      <c r="O20" s="95" t="s">
        <v>231</v>
      </c>
    </row>
    <row r="21" spans="1:36" s="40" customFormat="1" outlineLevel="1" x14ac:dyDescent="0.3">
      <c r="A21" s="24" t="s">
        <v>187</v>
      </c>
      <c r="B21" s="71" t="s">
        <v>191</v>
      </c>
      <c r="C21" s="73" t="s">
        <v>219</v>
      </c>
      <c r="D21" s="73"/>
      <c r="E21" s="73"/>
      <c r="F21" s="172">
        <f>F22+F23</f>
        <v>545.971</v>
      </c>
      <c r="G21" s="172">
        <f t="shared" ref="G21" si="0">G22+G23</f>
        <v>890.90699999999993</v>
      </c>
      <c r="H21" s="71">
        <f t="shared" ref="H21:I21" si="1">H22+H23</f>
        <v>0</v>
      </c>
      <c r="I21" s="71">
        <f t="shared" si="1"/>
        <v>0</v>
      </c>
      <c r="J21" s="71">
        <f>J22+J23</f>
        <v>543.04300000000001</v>
      </c>
      <c r="K21" s="71">
        <f t="shared" ref="K21:M21" si="2">K22+K23</f>
        <v>861.298</v>
      </c>
      <c r="L21" s="71">
        <f t="shared" si="2"/>
        <v>0</v>
      </c>
      <c r="M21" s="71">
        <f t="shared" si="2"/>
        <v>0</v>
      </c>
      <c r="N21" s="71">
        <f>N22+N23</f>
        <v>529.899</v>
      </c>
      <c r="O21" s="71">
        <f t="shared" ref="O21" si="3">O22+O23</f>
        <v>859.29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:36" outlineLevel="1" x14ac:dyDescent="0.3">
      <c r="A22" s="36" t="s">
        <v>189</v>
      </c>
      <c r="B22" s="37" t="s">
        <v>188</v>
      </c>
      <c r="C22" s="94" t="s">
        <v>219</v>
      </c>
      <c r="D22" s="94"/>
      <c r="E22" s="94"/>
      <c r="F22" s="173">
        <v>278.274</v>
      </c>
      <c r="G22" s="173">
        <v>680.44399999999996</v>
      </c>
      <c r="H22" s="38"/>
      <c r="I22" s="38"/>
      <c r="J22" s="38">
        <v>280.54500000000002</v>
      </c>
      <c r="K22" s="38">
        <v>653.971</v>
      </c>
      <c r="L22" s="38"/>
      <c r="M22" s="38"/>
      <c r="N22" s="38">
        <v>268.41000000000003</v>
      </c>
      <c r="O22" s="38">
        <v>650.38</v>
      </c>
    </row>
    <row r="23" spans="1:36" outlineLevel="1" x14ac:dyDescent="0.3">
      <c r="A23" s="36" t="s">
        <v>190</v>
      </c>
      <c r="B23" s="37" t="s">
        <v>237</v>
      </c>
      <c r="C23" s="94" t="s">
        <v>219</v>
      </c>
      <c r="D23" s="94"/>
      <c r="E23" s="94"/>
      <c r="F23" s="173">
        <v>267.697</v>
      </c>
      <c r="G23" s="173">
        <v>210.46299999999999</v>
      </c>
      <c r="H23" s="38"/>
      <c r="I23" s="38"/>
      <c r="J23" s="38">
        <v>262.49799999999999</v>
      </c>
      <c r="K23" s="38">
        <v>207.327</v>
      </c>
      <c r="L23" s="38"/>
      <c r="M23" s="38"/>
      <c r="N23" s="38">
        <v>261.48899999999998</v>
      </c>
      <c r="O23" s="38">
        <v>208.91</v>
      </c>
    </row>
    <row r="24" spans="1:36" s="40" customFormat="1" ht="17.399999999999999" customHeight="1" outlineLevel="1" x14ac:dyDescent="0.3">
      <c r="A24" s="36" t="s">
        <v>193</v>
      </c>
      <c r="B24" s="71" t="s">
        <v>192</v>
      </c>
      <c r="C24" s="73" t="s">
        <v>230</v>
      </c>
      <c r="D24" s="73"/>
      <c r="E24" s="73"/>
      <c r="F24" s="172">
        <v>377.85599999999999</v>
      </c>
      <c r="G24" s="172"/>
      <c r="H24" s="71"/>
      <c r="I24" s="71"/>
      <c r="J24" s="71">
        <v>365.34100000000001</v>
      </c>
      <c r="K24" s="71"/>
      <c r="L24" s="71"/>
      <c r="M24" s="71"/>
      <c r="N24" s="71">
        <v>355.55</v>
      </c>
      <c r="O24" s="71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27.6" outlineLevel="1" x14ac:dyDescent="0.3">
      <c r="A25" s="36" t="s">
        <v>194</v>
      </c>
      <c r="B25" s="71" t="s">
        <v>195</v>
      </c>
      <c r="C25" s="73" t="s">
        <v>218</v>
      </c>
      <c r="D25" s="73"/>
      <c r="E25" s="73"/>
      <c r="F25" s="73"/>
      <c r="G25" s="73"/>
      <c r="H25" s="72"/>
      <c r="I25" s="72"/>
      <c r="J25" s="72"/>
      <c r="K25" s="72"/>
      <c r="L25" s="72"/>
      <c r="M25" s="72"/>
      <c r="N25" s="72"/>
      <c r="O25" s="72"/>
    </row>
    <row r="26" spans="1:36" outlineLevel="1" x14ac:dyDescent="0.3">
      <c r="A26" s="36" t="s">
        <v>204</v>
      </c>
      <c r="B26" s="41" t="s">
        <v>196</v>
      </c>
      <c r="C26" s="41"/>
      <c r="D26" s="41"/>
      <c r="E26" s="41"/>
      <c r="F26" s="41"/>
      <c r="G26" s="41"/>
      <c r="H26" s="38"/>
      <c r="I26" s="38"/>
      <c r="J26" s="38"/>
      <c r="K26" s="38"/>
      <c r="L26" s="38"/>
      <c r="M26" s="38"/>
      <c r="N26" s="38"/>
      <c r="O26" s="38"/>
    </row>
    <row r="27" spans="1:36" outlineLevel="1" x14ac:dyDescent="0.3">
      <c r="A27" s="36" t="s">
        <v>205</v>
      </c>
      <c r="B27" s="41" t="s">
        <v>197</v>
      </c>
      <c r="C27" s="41"/>
      <c r="D27" s="41"/>
      <c r="E27" s="41"/>
      <c r="F27" s="41"/>
      <c r="G27" s="41"/>
      <c r="H27" s="38"/>
      <c r="I27" s="38"/>
      <c r="J27" s="38"/>
      <c r="K27" s="38"/>
      <c r="L27" s="38"/>
      <c r="M27" s="38"/>
      <c r="N27" s="38"/>
      <c r="O27" s="38"/>
    </row>
    <row r="29" spans="1:36" x14ac:dyDescent="0.3">
      <c r="B29" t="s">
        <v>220</v>
      </c>
    </row>
  </sheetData>
  <mergeCells count="12">
    <mergeCell ref="A6:A8"/>
    <mergeCell ref="B1:N1"/>
    <mergeCell ref="B2:N2"/>
    <mergeCell ref="B4:J4"/>
    <mergeCell ref="C6:C7"/>
    <mergeCell ref="H7:K7"/>
    <mergeCell ref="H6:K6"/>
    <mergeCell ref="L6:O6"/>
    <mergeCell ref="L7:O7"/>
    <mergeCell ref="B6:B8"/>
    <mergeCell ref="D6:G6"/>
    <mergeCell ref="D7:G7"/>
  </mergeCells>
  <pageMargins left="0" right="0" top="0" bottom="0" header="0.31496062992125984" footer="0.31496062992125984"/>
  <pageSetup paperSize="9" scale="9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A5" sqref="A5"/>
    </sheetView>
  </sheetViews>
  <sheetFormatPr defaultRowHeight="14.4" x14ac:dyDescent="0.3"/>
  <cols>
    <col min="1" max="1" width="146.33203125" customWidth="1"/>
  </cols>
  <sheetData>
    <row r="3" spans="1:1" ht="28.2" x14ac:dyDescent="0.3">
      <c r="A3" s="18" t="s">
        <v>121</v>
      </c>
    </row>
    <row r="4" spans="1:1" ht="28.8" x14ac:dyDescent="0.3">
      <c r="A4" s="27" t="s">
        <v>122</v>
      </c>
    </row>
    <row r="5" spans="1:1" ht="303.60000000000002" customHeight="1" x14ac:dyDescent="0.3">
      <c r="A5" s="18" t="s">
        <v>123</v>
      </c>
    </row>
    <row r="6" spans="1:1" ht="37.5" customHeight="1" x14ac:dyDescent="0.3">
      <c r="A6" s="18" t="s">
        <v>124</v>
      </c>
    </row>
    <row r="7" spans="1:1" x14ac:dyDescent="0.3">
      <c r="A7" s="18" t="s">
        <v>125</v>
      </c>
    </row>
  </sheetData>
  <hyperlinks>
    <hyperlink ref="A4" r:id="rId1" display="consultantplus://offline/ref=77ECA7300CA6547CAD73E8A5328B1F111AFB0FC1179A62433B68C0B3C7150CF6D2491909E4CDDAF8o5P0A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opLeftCell="A4" workbookViewId="0">
      <selection activeCell="D17" sqref="D17:D20"/>
    </sheetView>
  </sheetViews>
  <sheetFormatPr defaultRowHeight="14.4" x14ac:dyDescent="0.3"/>
  <cols>
    <col min="2" max="2" width="64.109375" customWidth="1"/>
    <col min="3" max="3" width="11.6640625" customWidth="1"/>
    <col min="4" max="4" width="14.109375" customWidth="1"/>
  </cols>
  <sheetData>
    <row r="2" spans="1:8" x14ac:dyDescent="0.3">
      <c r="D2" s="31" t="s">
        <v>170</v>
      </c>
    </row>
    <row r="3" spans="1:8" x14ac:dyDescent="0.3">
      <c r="D3" s="31" t="s">
        <v>171</v>
      </c>
    </row>
    <row r="4" spans="1:8" x14ac:dyDescent="0.3">
      <c r="D4" s="31" t="s">
        <v>172</v>
      </c>
    </row>
    <row r="7" spans="1:8" ht="50.25" customHeight="1" x14ac:dyDescent="0.4">
      <c r="A7" s="123" t="s">
        <v>44</v>
      </c>
      <c r="B7" s="123"/>
      <c r="C7" s="123"/>
      <c r="D7" s="123"/>
    </row>
    <row r="8" spans="1:8" ht="21.6" customHeight="1" x14ac:dyDescent="0.4">
      <c r="A8" s="124" t="s">
        <v>208</v>
      </c>
      <c r="B8" s="124"/>
      <c r="C8" s="124"/>
      <c r="D8" s="124"/>
      <c r="E8" s="45"/>
      <c r="F8" s="45"/>
      <c r="G8" s="45"/>
      <c r="H8" s="45"/>
    </row>
    <row r="9" spans="1:8" ht="24" customHeight="1" x14ac:dyDescent="0.4">
      <c r="A9" s="42"/>
      <c r="B9" s="42" t="s">
        <v>238</v>
      </c>
      <c r="C9" s="42"/>
      <c r="D9" s="42"/>
    </row>
    <row r="10" spans="1:8" s="44" customFormat="1" ht="15" thickBot="1" x14ac:dyDescent="0.35"/>
    <row r="11" spans="1:8" ht="28.2" thickBot="1" x14ac:dyDescent="0.35">
      <c r="A11" s="13" t="s">
        <v>0</v>
      </c>
      <c r="B11" s="77" t="s">
        <v>31</v>
      </c>
      <c r="C11" s="77" t="s">
        <v>32</v>
      </c>
      <c r="D11" s="105"/>
    </row>
    <row r="12" spans="1:8" ht="27.6" x14ac:dyDescent="0.3">
      <c r="A12" s="121">
        <v>1</v>
      </c>
      <c r="B12" s="15" t="s">
        <v>33</v>
      </c>
      <c r="C12" s="126" t="s">
        <v>36</v>
      </c>
      <c r="D12" s="102"/>
    </row>
    <row r="13" spans="1:8" x14ac:dyDescent="0.3">
      <c r="A13" s="125"/>
      <c r="B13" s="129" t="s">
        <v>34</v>
      </c>
      <c r="C13" s="127"/>
      <c r="D13" s="104"/>
    </row>
    <row r="14" spans="1:8" x14ac:dyDescent="0.3">
      <c r="A14" s="125"/>
      <c r="B14" s="129"/>
      <c r="C14" s="127"/>
      <c r="D14" s="104"/>
    </row>
    <row r="15" spans="1:8" x14ac:dyDescent="0.3">
      <c r="A15" s="125"/>
      <c r="B15" s="130" t="s">
        <v>35</v>
      </c>
      <c r="C15" s="127"/>
      <c r="D15" s="104"/>
    </row>
    <row r="16" spans="1:8" ht="15" thickBot="1" x14ac:dyDescent="0.35">
      <c r="A16" s="122"/>
      <c r="B16" s="131"/>
      <c r="C16" s="128"/>
      <c r="D16" s="103"/>
    </row>
    <row r="17" spans="1:4" ht="28.2" thickBot="1" x14ac:dyDescent="0.35">
      <c r="A17" s="78">
        <v>2</v>
      </c>
      <c r="B17" s="16" t="s">
        <v>37</v>
      </c>
      <c r="C17" s="79" t="s">
        <v>38</v>
      </c>
      <c r="D17" s="115">
        <v>85000</v>
      </c>
    </row>
    <row r="18" spans="1:4" ht="28.2" thickBot="1" x14ac:dyDescent="0.35">
      <c r="A18" s="17" t="s">
        <v>45</v>
      </c>
      <c r="B18" s="16" t="s">
        <v>39</v>
      </c>
      <c r="C18" s="79" t="s">
        <v>38</v>
      </c>
      <c r="D18" s="115">
        <v>0</v>
      </c>
    </row>
    <row r="19" spans="1:4" ht="28.2" thickBot="1" x14ac:dyDescent="0.35">
      <c r="A19" s="17" t="s">
        <v>46</v>
      </c>
      <c r="B19" s="16" t="s">
        <v>40</v>
      </c>
      <c r="C19" s="79" t="s">
        <v>38</v>
      </c>
      <c r="D19" s="115" t="s">
        <v>249</v>
      </c>
    </row>
    <row r="20" spans="1:4" ht="28.2" thickBot="1" x14ac:dyDescent="0.35">
      <c r="A20" s="78">
        <v>3</v>
      </c>
      <c r="B20" s="16" t="s">
        <v>41</v>
      </c>
      <c r="C20" s="79" t="s">
        <v>42</v>
      </c>
      <c r="D20" s="115">
        <v>10</v>
      </c>
    </row>
    <row r="21" spans="1:4" ht="28.2" thickBot="1" x14ac:dyDescent="0.35">
      <c r="A21" s="78">
        <v>4</v>
      </c>
      <c r="B21" s="16" t="s">
        <v>43</v>
      </c>
      <c r="C21" s="79" t="s">
        <v>42</v>
      </c>
      <c r="D21" s="79">
        <v>0</v>
      </c>
    </row>
    <row r="23" spans="1:4" x14ac:dyDescent="0.3">
      <c r="B23" t="s">
        <v>220</v>
      </c>
    </row>
  </sheetData>
  <mergeCells count="6">
    <mergeCell ref="A7:D7"/>
    <mergeCell ref="A8:D8"/>
    <mergeCell ref="A12:A16"/>
    <mergeCell ref="C12:C16"/>
    <mergeCell ref="B13:B14"/>
    <mergeCell ref="B15:B16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opLeftCell="A14" workbookViewId="0">
      <selection activeCell="H12" sqref="H12"/>
    </sheetView>
  </sheetViews>
  <sheetFormatPr defaultRowHeight="14.4" x14ac:dyDescent="0.3"/>
  <cols>
    <col min="2" max="2" width="17.88671875" customWidth="1"/>
    <col min="4" max="4" width="18.5546875" customWidth="1"/>
    <col min="5" max="5" width="17.33203125" customWidth="1"/>
    <col min="6" max="6" width="13.109375" customWidth="1"/>
    <col min="7" max="7" width="54.88671875" customWidth="1"/>
    <col min="8" max="9" width="13.5546875" customWidth="1"/>
    <col min="10" max="10" width="13.88671875" customWidth="1"/>
    <col min="11" max="11" width="20.33203125" customWidth="1"/>
  </cols>
  <sheetData>
    <row r="2" spans="1:11" x14ac:dyDescent="0.3">
      <c r="K2" s="31" t="s">
        <v>170</v>
      </c>
    </row>
    <row r="3" spans="1:11" x14ac:dyDescent="0.3">
      <c r="K3" s="31" t="s">
        <v>171</v>
      </c>
    </row>
    <row r="4" spans="1:11" x14ac:dyDescent="0.3">
      <c r="K4" s="31" t="s">
        <v>172</v>
      </c>
    </row>
    <row r="5" spans="1:11" ht="21" x14ac:dyDescent="0.4">
      <c r="B5" s="124" t="s">
        <v>57</v>
      </c>
      <c r="C5" s="124"/>
      <c r="D5" s="124"/>
      <c r="E5" s="124"/>
      <c r="F5" s="124"/>
      <c r="G5" s="124"/>
      <c r="H5" s="124"/>
      <c r="I5" s="124"/>
    </row>
    <row r="6" spans="1:11" ht="21" x14ac:dyDescent="0.4">
      <c r="B6" s="124" t="s">
        <v>208</v>
      </c>
      <c r="C6" s="124"/>
      <c r="D6" s="124"/>
      <c r="E6" s="124"/>
      <c r="F6" s="124"/>
      <c r="G6" s="124"/>
      <c r="H6" s="124"/>
      <c r="I6" s="124"/>
    </row>
    <row r="7" spans="1:11" ht="21" x14ac:dyDescent="0.4">
      <c r="B7" s="124" t="s">
        <v>238</v>
      </c>
      <c r="C7" s="124"/>
      <c r="D7" s="124"/>
      <c r="E7" s="124"/>
      <c r="F7" s="124"/>
      <c r="G7" s="124"/>
      <c r="H7" s="124"/>
      <c r="I7" s="124"/>
    </row>
    <row r="8" spans="1:11" ht="15" thickBot="1" x14ac:dyDescent="0.35">
      <c r="B8" s="18"/>
    </row>
    <row r="9" spans="1:11" ht="121.5" customHeight="1" thickBot="1" x14ac:dyDescent="0.35">
      <c r="A9" s="13" t="s">
        <v>0</v>
      </c>
      <c r="B9" s="14" t="s">
        <v>47</v>
      </c>
      <c r="C9" s="14" t="s">
        <v>48</v>
      </c>
      <c r="D9" s="14" t="s">
        <v>49</v>
      </c>
      <c r="E9" s="14" t="s">
        <v>50</v>
      </c>
      <c r="F9" s="14" t="s">
        <v>51</v>
      </c>
      <c r="G9" s="14" t="s">
        <v>52</v>
      </c>
      <c r="H9" s="14" t="s">
        <v>53</v>
      </c>
      <c r="I9" s="14" t="s">
        <v>54</v>
      </c>
      <c r="J9" s="14" t="s">
        <v>55</v>
      </c>
      <c r="K9" s="14" t="s">
        <v>56</v>
      </c>
    </row>
    <row r="10" spans="1:11" ht="15" thickBot="1" x14ac:dyDescent="0.35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</row>
    <row r="11" spans="1:11" ht="409.2" customHeight="1" thickBot="1" x14ac:dyDescent="0.35">
      <c r="A11" s="114">
        <v>1</v>
      </c>
      <c r="B11" s="16" t="s">
        <v>222</v>
      </c>
      <c r="C11" s="16" t="s">
        <v>214</v>
      </c>
      <c r="D11" s="16" t="s">
        <v>207</v>
      </c>
      <c r="E11" s="16" t="s">
        <v>244</v>
      </c>
      <c r="F11" s="16" t="s">
        <v>245</v>
      </c>
      <c r="G11" s="16" t="s">
        <v>246</v>
      </c>
      <c r="H11" s="115">
        <v>1227</v>
      </c>
      <c r="I11" s="76" t="s">
        <v>247</v>
      </c>
      <c r="J11" s="115">
        <v>5</v>
      </c>
      <c r="K11" s="115" t="s">
        <v>248</v>
      </c>
    </row>
    <row r="13" spans="1:11" x14ac:dyDescent="0.3">
      <c r="B13" t="s">
        <v>220</v>
      </c>
    </row>
  </sheetData>
  <mergeCells count="3"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view="pageBreakPreview" topLeftCell="B4" zoomScaleNormal="100" zoomScaleSheetLayoutView="100" workbookViewId="0">
      <selection activeCell="E13" sqref="E13"/>
    </sheetView>
  </sheetViews>
  <sheetFormatPr defaultRowHeight="14.4" x14ac:dyDescent="0.3"/>
  <cols>
    <col min="2" max="2" width="46" customWidth="1"/>
    <col min="5" max="5" width="11" style="87" customWidth="1"/>
    <col min="8" max="8" width="11" customWidth="1"/>
    <col min="11" max="11" width="11" style="87" customWidth="1"/>
    <col min="14" max="14" width="10.33203125" customWidth="1"/>
    <col min="15" max="15" width="7.21875" customWidth="1"/>
    <col min="16" max="16" width="7.33203125" customWidth="1"/>
    <col min="17" max="17" width="11.109375" customWidth="1"/>
    <col min="18" max="18" width="4.88671875" customWidth="1"/>
    <col min="19" max="19" width="5" customWidth="1"/>
  </cols>
  <sheetData>
    <row r="1" spans="1:19" x14ac:dyDescent="0.3">
      <c r="Q1" s="74" t="s">
        <v>170</v>
      </c>
      <c r="R1" s="31"/>
      <c r="S1" s="31"/>
    </row>
    <row r="2" spans="1:19" x14ac:dyDescent="0.3">
      <c r="Q2" s="74" t="s">
        <v>171</v>
      </c>
      <c r="R2" s="31"/>
      <c r="S2" s="31"/>
    </row>
    <row r="3" spans="1:19" x14ac:dyDescent="0.3">
      <c r="Q3" s="74" t="s">
        <v>221</v>
      </c>
      <c r="R3" s="31"/>
      <c r="S3" s="31"/>
    </row>
    <row r="5" spans="1:19" ht="21" x14ac:dyDescent="0.4">
      <c r="B5" s="133" t="s">
        <v>212</v>
      </c>
      <c r="C5" s="134"/>
      <c r="D5" s="134"/>
      <c r="E5" s="135"/>
    </row>
    <row r="6" spans="1:19" s="43" customFormat="1" ht="21" x14ac:dyDescent="0.4">
      <c r="B6" s="137" t="s">
        <v>209</v>
      </c>
      <c r="C6" s="137"/>
      <c r="D6" s="137"/>
      <c r="E6" s="137"/>
      <c r="K6" s="174"/>
    </row>
    <row r="7" spans="1:19" s="43" customFormat="1" ht="21" x14ac:dyDescent="0.4">
      <c r="B7" s="138" t="s">
        <v>238</v>
      </c>
      <c r="C7" s="138"/>
      <c r="D7" s="138"/>
      <c r="E7" s="138"/>
      <c r="K7" s="174"/>
    </row>
    <row r="8" spans="1:19" ht="10.8" customHeight="1" x14ac:dyDescent="0.4">
      <c r="B8" s="19"/>
    </row>
    <row r="9" spans="1:19" ht="43.5" customHeight="1" x14ac:dyDescent="0.3">
      <c r="B9" s="132" t="s">
        <v>97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48"/>
      <c r="S9" s="48"/>
    </row>
    <row r="11" spans="1:19" x14ac:dyDescent="0.3">
      <c r="A11" s="136" t="s">
        <v>0</v>
      </c>
      <c r="B11" s="136" t="s">
        <v>58</v>
      </c>
      <c r="C11" s="136" t="s">
        <v>59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53"/>
      <c r="S11" s="53"/>
    </row>
    <row r="12" spans="1:19" ht="43.2" customHeight="1" x14ac:dyDescent="0.3">
      <c r="A12" s="136"/>
      <c r="B12" s="136"/>
      <c r="C12" s="136" t="s">
        <v>60</v>
      </c>
      <c r="D12" s="136"/>
      <c r="E12" s="136"/>
      <c r="F12" s="136" t="s">
        <v>61</v>
      </c>
      <c r="G12" s="136"/>
      <c r="H12" s="136"/>
      <c r="I12" s="136" t="s">
        <v>62</v>
      </c>
      <c r="J12" s="136"/>
      <c r="K12" s="136"/>
      <c r="L12" s="136" t="s">
        <v>63</v>
      </c>
      <c r="M12" s="136"/>
      <c r="N12" s="136"/>
      <c r="O12" s="136" t="s">
        <v>14</v>
      </c>
      <c r="P12" s="136"/>
      <c r="Q12" s="136"/>
      <c r="R12" s="53"/>
      <c r="S12" s="53"/>
    </row>
    <row r="13" spans="1:19" ht="60" customHeight="1" x14ac:dyDescent="0.3">
      <c r="A13" s="23"/>
      <c r="B13" s="23"/>
      <c r="C13" s="107">
        <v>2020</v>
      </c>
      <c r="D13" s="22">
        <v>2021</v>
      </c>
      <c r="E13" s="88" t="s">
        <v>64</v>
      </c>
      <c r="F13" s="107">
        <v>2020</v>
      </c>
      <c r="G13" s="107">
        <v>2021</v>
      </c>
      <c r="H13" s="22" t="s">
        <v>64</v>
      </c>
      <c r="I13" s="107">
        <v>2020</v>
      </c>
      <c r="J13" s="107">
        <v>2021</v>
      </c>
      <c r="K13" s="88" t="s">
        <v>64</v>
      </c>
      <c r="L13" s="107">
        <v>2020</v>
      </c>
      <c r="M13" s="107">
        <v>2021</v>
      </c>
      <c r="N13" s="22" t="s">
        <v>64</v>
      </c>
      <c r="O13" s="107">
        <v>2020</v>
      </c>
      <c r="P13" s="107">
        <v>2021</v>
      </c>
      <c r="Q13" s="22" t="s">
        <v>64</v>
      </c>
      <c r="R13" s="53"/>
      <c r="S13" s="53"/>
    </row>
    <row r="14" spans="1:19" x14ac:dyDescent="0.3">
      <c r="A14" s="22">
        <v>1</v>
      </c>
      <c r="B14" s="22">
        <v>2</v>
      </c>
      <c r="C14" s="107">
        <v>3</v>
      </c>
      <c r="D14" s="22">
        <v>4</v>
      </c>
      <c r="E14" s="88">
        <v>5</v>
      </c>
      <c r="F14" s="91">
        <v>6</v>
      </c>
      <c r="G14" s="22">
        <v>7</v>
      </c>
      <c r="H14" s="22">
        <v>8</v>
      </c>
      <c r="I14" s="91">
        <v>9</v>
      </c>
      <c r="J14" s="22">
        <v>10</v>
      </c>
      <c r="K14" s="88">
        <v>11</v>
      </c>
      <c r="L14" s="91">
        <v>12</v>
      </c>
      <c r="M14" s="22">
        <v>13</v>
      </c>
      <c r="N14" s="22">
        <v>14</v>
      </c>
      <c r="O14" s="91">
        <v>15</v>
      </c>
      <c r="P14" s="22">
        <v>16</v>
      </c>
      <c r="Q14" s="22">
        <v>17</v>
      </c>
      <c r="R14" s="53"/>
      <c r="S14" s="53"/>
    </row>
    <row r="15" spans="1:19" s="51" customFormat="1" x14ac:dyDescent="0.3">
      <c r="A15" s="49">
        <v>1</v>
      </c>
      <c r="B15" s="50" t="s">
        <v>65</v>
      </c>
      <c r="C15" s="75">
        <f>SUM(C16:C21)</f>
        <v>3401</v>
      </c>
      <c r="D15" s="75">
        <f>SUM(D16:D21)</f>
        <v>1227</v>
      </c>
      <c r="E15" s="89">
        <f>D15/C15*100</f>
        <v>36.07762422816819</v>
      </c>
      <c r="F15" s="75">
        <f t="shared" ref="F15" si="0">SUM(F16:F21)</f>
        <v>0</v>
      </c>
      <c r="G15" s="75">
        <f t="shared" ref="G15" si="1">SUM(G16:G21)</f>
        <v>32</v>
      </c>
      <c r="H15" s="50" t="e">
        <f t="shared" ref="H15:H35" si="2">G15/F15*100</f>
        <v>#DIV/0!</v>
      </c>
      <c r="I15" s="75">
        <f t="shared" ref="I15:J15" si="3">SUM(I16:I21)</f>
        <v>166</v>
      </c>
      <c r="J15" s="75">
        <f t="shared" si="3"/>
        <v>2201</v>
      </c>
      <c r="K15" s="89">
        <f t="shared" ref="K15:K35" si="4">J15/I15*100</f>
        <v>1325.9036144578313</v>
      </c>
      <c r="L15" s="75">
        <f t="shared" ref="L15" si="5">SUM(L16:L21)</f>
        <v>0</v>
      </c>
      <c r="M15" s="75">
        <f t="shared" ref="M15" si="6">SUM(M16:M21)</f>
        <v>311</v>
      </c>
      <c r="N15" s="50" t="e">
        <f t="shared" ref="N15:N35" si="7">M15/L15*100</f>
        <v>#DIV/0!</v>
      </c>
      <c r="O15" s="75">
        <f t="shared" ref="O15" si="8">SUM(O16:O21)</f>
        <v>0</v>
      </c>
      <c r="P15" s="75">
        <f t="shared" ref="P15" si="9">SUM(P16:P21)</f>
        <v>0</v>
      </c>
      <c r="Q15" s="50" t="e">
        <f t="shared" ref="Q15:Q35" si="10">P15/O15*100</f>
        <v>#DIV/0!</v>
      </c>
      <c r="R15" s="54">
        <f>O15+L15+I15+F15+C15</f>
        <v>3567</v>
      </c>
      <c r="S15" s="54">
        <f>P15+M15+J15+G15+D15</f>
        <v>3771</v>
      </c>
    </row>
    <row r="16" spans="1:19" ht="27.6" x14ac:dyDescent="0.3">
      <c r="A16" s="24" t="s">
        <v>81</v>
      </c>
      <c r="B16" s="25" t="s">
        <v>66</v>
      </c>
      <c r="C16" s="23">
        <v>169</v>
      </c>
      <c r="D16" s="23">
        <v>219</v>
      </c>
      <c r="E16" s="90">
        <f t="shared" ref="E16:E31" si="11">D16/C16*100</f>
        <v>129.58579881656803</v>
      </c>
      <c r="F16" s="23"/>
      <c r="G16" s="23"/>
      <c r="H16" s="23" t="e">
        <f t="shared" si="2"/>
        <v>#DIV/0!</v>
      </c>
      <c r="I16" s="23">
        <v>27</v>
      </c>
      <c r="J16" s="23">
        <v>55</v>
      </c>
      <c r="K16" s="90">
        <f t="shared" si="4"/>
        <v>203.70370370370372</v>
      </c>
      <c r="L16" s="23"/>
      <c r="M16" s="23">
        <v>105</v>
      </c>
      <c r="N16" s="23" t="e">
        <f t="shared" si="7"/>
        <v>#DIV/0!</v>
      </c>
      <c r="O16" s="23"/>
      <c r="P16" s="23"/>
      <c r="Q16" s="23" t="e">
        <f t="shared" si="10"/>
        <v>#DIV/0!</v>
      </c>
      <c r="R16" s="55"/>
      <c r="S16" s="56">
        <f t="shared" ref="R16:S31" si="12">P16+M16+J16+G16+D16</f>
        <v>379</v>
      </c>
    </row>
    <row r="17" spans="1:19" x14ac:dyDescent="0.3">
      <c r="A17" s="24" t="s">
        <v>82</v>
      </c>
      <c r="B17" s="25" t="s">
        <v>67</v>
      </c>
      <c r="C17" s="23">
        <v>1523</v>
      </c>
      <c r="D17" s="23">
        <v>470</v>
      </c>
      <c r="E17" s="90">
        <f t="shared" si="11"/>
        <v>30.860144451739984</v>
      </c>
      <c r="F17" s="23"/>
      <c r="G17" s="23">
        <v>9</v>
      </c>
      <c r="H17" s="23" t="e">
        <f t="shared" si="2"/>
        <v>#DIV/0!</v>
      </c>
      <c r="I17" s="23">
        <v>42</v>
      </c>
      <c r="J17" s="23">
        <v>1456</v>
      </c>
      <c r="K17" s="90">
        <f t="shared" si="4"/>
        <v>3466.6666666666665</v>
      </c>
      <c r="L17" s="23"/>
      <c r="M17" s="23">
        <v>2</v>
      </c>
      <c r="N17" s="23" t="e">
        <f t="shared" si="7"/>
        <v>#DIV/0!</v>
      </c>
      <c r="O17" s="23"/>
      <c r="P17" s="23"/>
      <c r="Q17" s="23" t="e">
        <f t="shared" si="10"/>
        <v>#DIV/0!</v>
      </c>
      <c r="R17" s="55"/>
      <c r="S17" s="56">
        <f t="shared" si="12"/>
        <v>1937</v>
      </c>
    </row>
    <row r="18" spans="1:19" x14ac:dyDescent="0.3">
      <c r="A18" s="24" t="s">
        <v>83</v>
      </c>
      <c r="B18" s="25" t="s">
        <v>68</v>
      </c>
      <c r="C18" s="23">
        <f>908+429+5</f>
        <v>1342</v>
      </c>
      <c r="D18" s="23">
        <v>245</v>
      </c>
      <c r="E18" s="90">
        <f t="shared" si="11"/>
        <v>18.256333830104321</v>
      </c>
      <c r="F18" s="23"/>
      <c r="G18" s="23">
        <v>10</v>
      </c>
      <c r="H18" s="23" t="e">
        <f t="shared" si="2"/>
        <v>#DIV/0!</v>
      </c>
      <c r="I18" s="23">
        <v>88</v>
      </c>
      <c r="J18" s="23">
        <f>583+79</f>
        <v>662</v>
      </c>
      <c r="K18" s="90">
        <f t="shared" si="4"/>
        <v>752.27272727272725</v>
      </c>
      <c r="L18" s="23"/>
      <c r="M18" s="23"/>
      <c r="N18" s="23" t="e">
        <f t="shared" si="7"/>
        <v>#DIV/0!</v>
      </c>
      <c r="O18" s="23"/>
      <c r="P18" s="23"/>
      <c r="Q18" s="23" t="e">
        <f t="shared" si="10"/>
        <v>#DIV/0!</v>
      </c>
      <c r="R18" s="55"/>
      <c r="S18" s="56">
        <f t="shared" si="12"/>
        <v>917</v>
      </c>
    </row>
    <row r="19" spans="1:19" x14ac:dyDescent="0.3">
      <c r="A19" s="24" t="s">
        <v>84</v>
      </c>
      <c r="B19" s="25" t="s">
        <v>69</v>
      </c>
      <c r="C19" s="23">
        <f>1+65</f>
        <v>66</v>
      </c>
      <c r="D19" s="23">
        <v>93</v>
      </c>
      <c r="E19" s="90">
        <f t="shared" si="11"/>
        <v>140.90909090909091</v>
      </c>
      <c r="F19" s="23"/>
      <c r="G19" s="23"/>
      <c r="H19" s="23" t="e">
        <f t="shared" si="2"/>
        <v>#DIV/0!</v>
      </c>
      <c r="I19" s="23">
        <v>5</v>
      </c>
      <c r="J19" s="23">
        <v>11</v>
      </c>
      <c r="K19" s="90">
        <f t="shared" si="4"/>
        <v>220.00000000000003</v>
      </c>
      <c r="L19" s="23"/>
      <c r="M19" s="23">
        <v>2</v>
      </c>
      <c r="N19" s="23" t="e">
        <f t="shared" si="7"/>
        <v>#DIV/0!</v>
      </c>
      <c r="O19" s="23"/>
      <c r="P19" s="23"/>
      <c r="Q19" s="23" t="e">
        <f t="shared" si="10"/>
        <v>#DIV/0!</v>
      </c>
      <c r="R19" s="55"/>
      <c r="S19" s="56">
        <f t="shared" si="12"/>
        <v>106</v>
      </c>
    </row>
    <row r="20" spans="1:19" ht="27.6" x14ac:dyDescent="0.3">
      <c r="A20" s="24" t="s">
        <v>85</v>
      </c>
      <c r="B20" s="25" t="s">
        <v>70</v>
      </c>
      <c r="C20" s="23">
        <v>15</v>
      </c>
      <c r="D20" s="23">
        <v>17</v>
      </c>
      <c r="E20" s="90">
        <f t="shared" si="11"/>
        <v>113.33333333333333</v>
      </c>
      <c r="F20" s="23"/>
      <c r="G20" s="23">
        <v>13</v>
      </c>
      <c r="H20" s="23" t="e">
        <f t="shared" si="2"/>
        <v>#DIV/0!</v>
      </c>
      <c r="I20" s="23">
        <v>4</v>
      </c>
      <c r="J20" s="23">
        <v>17</v>
      </c>
      <c r="K20" s="90">
        <f t="shared" si="4"/>
        <v>425</v>
      </c>
      <c r="L20" s="23"/>
      <c r="M20" s="23"/>
      <c r="N20" s="23" t="e">
        <f t="shared" si="7"/>
        <v>#DIV/0!</v>
      </c>
      <c r="O20" s="23"/>
      <c r="P20" s="23"/>
      <c r="Q20" s="23" t="e">
        <f t="shared" si="10"/>
        <v>#DIV/0!</v>
      </c>
      <c r="R20" s="55"/>
      <c r="S20" s="56">
        <f t="shared" si="12"/>
        <v>47</v>
      </c>
    </row>
    <row r="21" spans="1:19" x14ac:dyDescent="0.3">
      <c r="A21" s="24" t="s">
        <v>86</v>
      </c>
      <c r="B21" s="25" t="s">
        <v>71</v>
      </c>
      <c r="C21" s="23">
        <v>286</v>
      </c>
      <c r="D21" s="23">
        <v>183</v>
      </c>
      <c r="E21" s="90">
        <f t="shared" si="11"/>
        <v>63.986013986013987</v>
      </c>
      <c r="F21" s="23"/>
      <c r="G21" s="23"/>
      <c r="H21" s="23" t="e">
        <f t="shared" si="2"/>
        <v>#DIV/0!</v>
      </c>
      <c r="I21" s="23"/>
      <c r="J21" s="23"/>
      <c r="K21" s="90" t="e">
        <f t="shared" si="4"/>
        <v>#DIV/0!</v>
      </c>
      <c r="L21" s="23"/>
      <c r="M21" s="23">
        <v>202</v>
      </c>
      <c r="N21" s="23" t="e">
        <f t="shared" si="7"/>
        <v>#DIV/0!</v>
      </c>
      <c r="O21" s="23"/>
      <c r="P21" s="23"/>
      <c r="Q21" s="23" t="e">
        <f t="shared" si="10"/>
        <v>#DIV/0!</v>
      </c>
      <c r="R21" s="55"/>
      <c r="S21" s="56">
        <f t="shared" si="12"/>
        <v>385</v>
      </c>
    </row>
    <row r="22" spans="1:19" s="51" customFormat="1" x14ac:dyDescent="0.3">
      <c r="A22" s="49">
        <v>2</v>
      </c>
      <c r="B22" s="52" t="s">
        <v>72</v>
      </c>
      <c r="C22" s="50">
        <f>SUM(C23:C30)</f>
        <v>19</v>
      </c>
      <c r="D22" s="50">
        <f>SUM(D23:D30)</f>
        <v>0</v>
      </c>
      <c r="E22" s="89">
        <f t="shared" si="11"/>
        <v>0</v>
      </c>
      <c r="F22" s="50"/>
      <c r="G22" s="50">
        <f>SUM(G23:G30)</f>
        <v>9</v>
      </c>
      <c r="H22" s="50" t="e">
        <f t="shared" si="2"/>
        <v>#DIV/0!</v>
      </c>
      <c r="I22" s="50"/>
      <c r="J22" s="50"/>
      <c r="K22" s="89" t="e">
        <f t="shared" si="4"/>
        <v>#DIV/0!</v>
      </c>
      <c r="L22" s="50"/>
      <c r="M22" s="50"/>
      <c r="N22" s="50" t="e">
        <f t="shared" si="7"/>
        <v>#DIV/0!</v>
      </c>
      <c r="O22" s="50"/>
      <c r="P22" s="50"/>
      <c r="Q22" s="50" t="e">
        <f t="shared" si="10"/>
        <v>#DIV/0!</v>
      </c>
      <c r="R22" s="54">
        <f t="shared" si="12"/>
        <v>19</v>
      </c>
      <c r="S22" s="54">
        <f t="shared" si="12"/>
        <v>9</v>
      </c>
    </row>
    <row r="23" spans="1:19" ht="27.6" x14ac:dyDescent="0.3">
      <c r="A23" s="24" t="s">
        <v>45</v>
      </c>
      <c r="B23" s="25" t="s">
        <v>73</v>
      </c>
      <c r="C23" s="23"/>
      <c r="D23" s="23"/>
      <c r="E23" s="90" t="e">
        <f t="shared" si="11"/>
        <v>#DIV/0!</v>
      </c>
      <c r="F23" s="23"/>
      <c r="G23" s="23"/>
      <c r="H23" s="23" t="e">
        <f t="shared" si="2"/>
        <v>#DIV/0!</v>
      </c>
      <c r="I23" s="23"/>
      <c r="J23" s="23"/>
      <c r="K23" s="90" t="e">
        <f t="shared" si="4"/>
        <v>#DIV/0!</v>
      </c>
      <c r="L23" s="23"/>
      <c r="M23" s="23"/>
      <c r="N23" s="23" t="e">
        <f t="shared" si="7"/>
        <v>#DIV/0!</v>
      </c>
      <c r="O23" s="23"/>
      <c r="P23" s="23"/>
      <c r="Q23" s="23" t="e">
        <f t="shared" si="10"/>
        <v>#DIV/0!</v>
      </c>
      <c r="R23" s="55"/>
      <c r="S23" s="56">
        <f t="shared" si="12"/>
        <v>0</v>
      </c>
    </row>
    <row r="24" spans="1:19" ht="27.6" x14ac:dyDescent="0.3">
      <c r="A24" s="26" t="s">
        <v>87</v>
      </c>
      <c r="B24" s="25" t="s">
        <v>74</v>
      </c>
      <c r="C24" s="23">
        <v>3</v>
      </c>
      <c r="D24" s="23"/>
      <c r="E24" s="90">
        <f t="shared" si="11"/>
        <v>0</v>
      </c>
      <c r="F24" s="23"/>
      <c r="G24" s="23"/>
      <c r="H24" s="23" t="e">
        <f t="shared" si="2"/>
        <v>#DIV/0!</v>
      </c>
      <c r="I24" s="23"/>
      <c r="J24" s="23"/>
      <c r="K24" s="90" t="e">
        <f t="shared" si="4"/>
        <v>#DIV/0!</v>
      </c>
      <c r="L24" s="23"/>
      <c r="M24" s="23"/>
      <c r="N24" s="23" t="e">
        <f t="shared" si="7"/>
        <v>#DIV/0!</v>
      </c>
      <c r="O24" s="23"/>
      <c r="P24" s="23"/>
      <c r="Q24" s="23" t="e">
        <f t="shared" si="10"/>
        <v>#DIV/0!</v>
      </c>
      <c r="R24" s="55"/>
      <c r="S24" s="56">
        <f t="shared" si="12"/>
        <v>0</v>
      </c>
    </row>
    <row r="25" spans="1:19" x14ac:dyDescent="0.3">
      <c r="A25" s="26" t="s">
        <v>88</v>
      </c>
      <c r="B25" s="25" t="s">
        <v>75</v>
      </c>
      <c r="C25" s="23">
        <v>1</v>
      </c>
      <c r="D25" s="23"/>
      <c r="E25" s="90">
        <f t="shared" si="11"/>
        <v>0</v>
      </c>
      <c r="F25" s="23"/>
      <c r="G25" s="23"/>
      <c r="H25" s="23" t="e">
        <f t="shared" si="2"/>
        <v>#DIV/0!</v>
      </c>
      <c r="I25" s="23"/>
      <c r="J25" s="23"/>
      <c r="K25" s="90" t="e">
        <f t="shared" si="4"/>
        <v>#DIV/0!</v>
      </c>
      <c r="L25" s="23"/>
      <c r="M25" s="23"/>
      <c r="N25" s="23" t="e">
        <f t="shared" si="7"/>
        <v>#DIV/0!</v>
      </c>
      <c r="O25" s="23"/>
      <c r="P25" s="23"/>
      <c r="Q25" s="23" t="e">
        <f t="shared" si="10"/>
        <v>#DIV/0!</v>
      </c>
      <c r="R25" s="55"/>
      <c r="S25" s="56">
        <f t="shared" si="12"/>
        <v>0</v>
      </c>
    </row>
    <row r="26" spans="1:19" x14ac:dyDescent="0.3">
      <c r="A26" s="24" t="s">
        <v>46</v>
      </c>
      <c r="B26" s="25" t="s">
        <v>67</v>
      </c>
      <c r="C26" s="23">
        <v>2</v>
      </c>
      <c r="D26" s="23"/>
      <c r="E26" s="90">
        <f t="shared" si="11"/>
        <v>0</v>
      </c>
      <c r="F26" s="23"/>
      <c r="G26" s="23">
        <v>9</v>
      </c>
      <c r="H26" s="23" t="e">
        <f t="shared" si="2"/>
        <v>#DIV/0!</v>
      </c>
      <c r="I26" s="23"/>
      <c r="J26" s="23"/>
      <c r="K26" s="90" t="e">
        <f t="shared" si="4"/>
        <v>#DIV/0!</v>
      </c>
      <c r="L26" s="23"/>
      <c r="M26" s="23"/>
      <c r="N26" s="23" t="e">
        <f t="shared" si="7"/>
        <v>#DIV/0!</v>
      </c>
      <c r="O26" s="23"/>
      <c r="P26" s="23"/>
      <c r="Q26" s="23" t="e">
        <f t="shared" si="10"/>
        <v>#DIV/0!</v>
      </c>
      <c r="R26" s="55"/>
      <c r="S26" s="56">
        <f t="shared" si="12"/>
        <v>9</v>
      </c>
    </row>
    <row r="27" spans="1:19" x14ac:dyDescent="0.3">
      <c r="A27" s="24" t="s">
        <v>89</v>
      </c>
      <c r="B27" s="25" t="s">
        <v>68</v>
      </c>
      <c r="C27" s="23">
        <v>5</v>
      </c>
      <c r="D27" s="23"/>
      <c r="E27" s="90">
        <f t="shared" si="11"/>
        <v>0</v>
      </c>
      <c r="F27" s="23"/>
      <c r="G27" s="23"/>
      <c r="H27" s="23" t="e">
        <f t="shared" si="2"/>
        <v>#DIV/0!</v>
      </c>
      <c r="I27" s="23"/>
      <c r="J27" s="23"/>
      <c r="K27" s="90" t="e">
        <f t="shared" si="4"/>
        <v>#DIV/0!</v>
      </c>
      <c r="L27" s="23"/>
      <c r="M27" s="23"/>
      <c r="N27" s="23" t="e">
        <f t="shared" si="7"/>
        <v>#DIV/0!</v>
      </c>
      <c r="O27" s="23"/>
      <c r="P27" s="23"/>
      <c r="Q27" s="23" t="e">
        <f t="shared" si="10"/>
        <v>#DIV/0!</v>
      </c>
      <c r="R27" s="55"/>
      <c r="S27" s="56">
        <f t="shared" si="12"/>
        <v>0</v>
      </c>
    </row>
    <row r="28" spans="1:19" x14ac:dyDescent="0.3">
      <c r="A28" s="24" t="s">
        <v>91</v>
      </c>
      <c r="B28" s="25" t="s">
        <v>69</v>
      </c>
      <c r="C28" s="23"/>
      <c r="D28" s="23"/>
      <c r="E28" s="90" t="e">
        <f t="shared" si="11"/>
        <v>#DIV/0!</v>
      </c>
      <c r="F28" s="23"/>
      <c r="G28" s="23"/>
      <c r="H28" s="23" t="e">
        <f t="shared" si="2"/>
        <v>#DIV/0!</v>
      </c>
      <c r="I28" s="23"/>
      <c r="J28" s="23"/>
      <c r="K28" s="90" t="e">
        <f t="shared" si="4"/>
        <v>#DIV/0!</v>
      </c>
      <c r="L28" s="23"/>
      <c r="M28" s="23"/>
      <c r="N28" s="23" t="e">
        <f t="shared" si="7"/>
        <v>#DIV/0!</v>
      </c>
      <c r="O28" s="23"/>
      <c r="P28" s="23"/>
      <c r="Q28" s="23" t="e">
        <f t="shared" si="10"/>
        <v>#DIV/0!</v>
      </c>
      <c r="R28" s="55"/>
      <c r="S28" s="56">
        <f t="shared" si="12"/>
        <v>0</v>
      </c>
    </row>
    <row r="29" spans="1:19" ht="27.6" x14ac:dyDescent="0.3">
      <c r="A29" s="24" t="s">
        <v>90</v>
      </c>
      <c r="B29" s="25" t="s">
        <v>76</v>
      </c>
      <c r="C29" s="23">
        <v>1</v>
      </c>
      <c r="D29" s="23"/>
      <c r="E29" s="90">
        <f t="shared" si="11"/>
        <v>0</v>
      </c>
      <c r="F29" s="23"/>
      <c r="G29" s="23"/>
      <c r="H29" s="23" t="e">
        <f t="shared" si="2"/>
        <v>#DIV/0!</v>
      </c>
      <c r="I29" s="23"/>
      <c r="J29" s="23"/>
      <c r="K29" s="90" t="e">
        <f t="shared" si="4"/>
        <v>#DIV/0!</v>
      </c>
      <c r="L29" s="23"/>
      <c r="M29" s="23"/>
      <c r="N29" s="23" t="e">
        <f t="shared" si="7"/>
        <v>#DIV/0!</v>
      </c>
      <c r="O29" s="23"/>
      <c r="P29" s="23"/>
      <c r="Q29" s="23" t="e">
        <f t="shared" si="10"/>
        <v>#DIV/0!</v>
      </c>
      <c r="R29" s="55"/>
      <c r="S29" s="56">
        <f t="shared" si="12"/>
        <v>0</v>
      </c>
    </row>
    <row r="30" spans="1:19" x14ac:dyDescent="0.3">
      <c r="A30" s="24" t="s">
        <v>92</v>
      </c>
      <c r="B30" s="25" t="s">
        <v>71</v>
      </c>
      <c r="C30" s="23">
        <v>7</v>
      </c>
      <c r="D30" s="23"/>
      <c r="E30" s="90">
        <f t="shared" si="11"/>
        <v>0</v>
      </c>
      <c r="F30" s="23"/>
      <c r="G30" s="23"/>
      <c r="H30" s="23" t="e">
        <f t="shared" si="2"/>
        <v>#DIV/0!</v>
      </c>
      <c r="I30" s="23"/>
      <c r="J30" s="23"/>
      <c r="K30" s="90" t="e">
        <f t="shared" si="4"/>
        <v>#DIV/0!</v>
      </c>
      <c r="L30" s="23"/>
      <c r="M30" s="23"/>
      <c r="N30" s="23" t="e">
        <f t="shared" si="7"/>
        <v>#DIV/0!</v>
      </c>
      <c r="O30" s="23"/>
      <c r="P30" s="23"/>
      <c r="Q30" s="23" t="e">
        <f t="shared" si="10"/>
        <v>#DIV/0!</v>
      </c>
      <c r="R30" s="55"/>
      <c r="S30" s="56">
        <f t="shared" si="12"/>
        <v>0</v>
      </c>
    </row>
    <row r="31" spans="1:19" s="51" customFormat="1" x14ac:dyDescent="0.3">
      <c r="A31" s="49">
        <v>3</v>
      </c>
      <c r="B31" s="50" t="s">
        <v>77</v>
      </c>
      <c r="C31" s="50">
        <f>SUM(C32:C35)</f>
        <v>2431</v>
      </c>
      <c r="D31" s="50">
        <f>SUM(D32:D35)</f>
        <v>470</v>
      </c>
      <c r="E31" s="89">
        <f t="shared" si="11"/>
        <v>19.333607568901687</v>
      </c>
      <c r="F31" s="50"/>
      <c r="G31" s="50">
        <f>SUM(G32:G35)</f>
        <v>0</v>
      </c>
      <c r="H31" s="50" t="e">
        <f t="shared" si="2"/>
        <v>#DIV/0!</v>
      </c>
      <c r="I31" s="50">
        <f t="shared" ref="I31:J31" si="13">SUM(I32:I35)</f>
        <v>130</v>
      </c>
      <c r="J31" s="50">
        <f t="shared" si="13"/>
        <v>2039</v>
      </c>
      <c r="K31" s="89">
        <f t="shared" si="4"/>
        <v>1568.4615384615383</v>
      </c>
      <c r="L31" s="50"/>
      <c r="M31" s="50"/>
      <c r="N31" s="50" t="e">
        <f t="shared" si="7"/>
        <v>#DIV/0!</v>
      </c>
      <c r="O31" s="50"/>
      <c r="P31" s="50"/>
      <c r="Q31" s="50" t="e">
        <f t="shared" si="10"/>
        <v>#DIV/0!</v>
      </c>
      <c r="R31" s="54">
        <f t="shared" si="12"/>
        <v>2561</v>
      </c>
      <c r="S31" s="54">
        <f t="shared" si="12"/>
        <v>2509</v>
      </c>
    </row>
    <row r="32" spans="1:19" x14ac:dyDescent="0.3">
      <c r="A32" s="24" t="s">
        <v>93</v>
      </c>
      <c r="B32" s="25" t="s">
        <v>78</v>
      </c>
      <c r="C32" s="23">
        <v>1523</v>
      </c>
      <c r="D32" s="23">
        <v>470</v>
      </c>
      <c r="E32" s="90">
        <f>D32/C32*100</f>
        <v>30.860144451739984</v>
      </c>
      <c r="F32" s="23"/>
      <c r="G32" s="23"/>
      <c r="H32" s="23" t="e">
        <f t="shared" si="2"/>
        <v>#DIV/0!</v>
      </c>
      <c r="I32" s="23">
        <v>42</v>
      </c>
      <c r="J32" s="23">
        <v>1456</v>
      </c>
      <c r="K32" s="90">
        <f t="shared" si="4"/>
        <v>3466.6666666666665</v>
      </c>
      <c r="L32" s="23"/>
      <c r="M32" s="23"/>
      <c r="N32" s="23" t="e">
        <f t="shared" si="7"/>
        <v>#DIV/0!</v>
      </c>
      <c r="O32" s="23"/>
      <c r="P32" s="23"/>
      <c r="Q32" s="23" t="e">
        <f t="shared" si="10"/>
        <v>#DIV/0!</v>
      </c>
      <c r="R32" s="55"/>
      <c r="S32" s="56">
        <f>P32+M32+J32+G32+D32</f>
        <v>1926</v>
      </c>
    </row>
    <row r="33" spans="1:19" ht="27.6" x14ac:dyDescent="0.3">
      <c r="A33" s="24" t="s">
        <v>94</v>
      </c>
      <c r="B33" s="25" t="s">
        <v>79</v>
      </c>
      <c r="C33" s="23"/>
      <c r="D33" s="23"/>
      <c r="E33" s="90" t="e">
        <f>D33/C33*100</f>
        <v>#DIV/0!</v>
      </c>
      <c r="F33" s="23"/>
      <c r="G33" s="23"/>
      <c r="H33" s="23" t="e">
        <f t="shared" si="2"/>
        <v>#DIV/0!</v>
      </c>
      <c r="I33" s="23"/>
      <c r="J33" s="23"/>
      <c r="K33" s="90" t="e">
        <f t="shared" si="4"/>
        <v>#DIV/0!</v>
      </c>
      <c r="L33" s="23"/>
      <c r="M33" s="23"/>
      <c r="N33" s="23" t="e">
        <f t="shared" si="7"/>
        <v>#DIV/0!</v>
      </c>
      <c r="O33" s="23"/>
      <c r="P33" s="23"/>
      <c r="Q33" s="23" t="e">
        <f t="shared" si="10"/>
        <v>#DIV/0!</v>
      </c>
      <c r="R33" s="55"/>
      <c r="S33" s="56">
        <f>P33+M33+J33+G33+D33</f>
        <v>0</v>
      </c>
    </row>
    <row r="34" spans="1:19" ht="27.6" x14ac:dyDescent="0.3">
      <c r="A34" s="24" t="s">
        <v>95</v>
      </c>
      <c r="B34" s="25" t="s">
        <v>80</v>
      </c>
      <c r="C34" s="23">
        <v>908</v>
      </c>
      <c r="D34" s="23"/>
      <c r="E34" s="90">
        <f>D34/C34*100</f>
        <v>0</v>
      </c>
      <c r="F34" s="23"/>
      <c r="G34" s="23"/>
      <c r="H34" s="23" t="e">
        <f t="shared" si="2"/>
        <v>#DIV/0!</v>
      </c>
      <c r="I34" s="23">
        <v>88</v>
      </c>
      <c r="J34" s="23">
        <v>583</v>
      </c>
      <c r="K34" s="90">
        <f t="shared" si="4"/>
        <v>662.5</v>
      </c>
      <c r="L34" s="23"/>
      <c r="M34" s="23"/>
      <c r="N34" s="23" t="e">
        <f t="shared" si="7"/>
        <v>#DIV/0!</v>
      </c>
      <c r="O34" s="23"/>
      <c r="P34" s="23"/>
      <c r="Q34" s="23" t="e">
        <f t="shared" si="10"/>
        <v>#DIV/0!</v>
      </c>
      <c r="R34" s="55"/>
      <c r="S34" s="56">
        <f>P34+M34+J34+G34+D34</f>
        <v>583</v>
      </c>
    </row>
    <row r="35" spans="1:19" x14ac:dyDescent="0.3">
      <c r="A35" s="24" t="s">
        <v>96</v>
      </c>
      <c r="B35" s="25" t="s">
        <v>71</v>
      </c>
      <c r="C35" s="23">
        <v>0</v>
      </c>
      <c r="D35" s="23">
        <v>0</v>
      </c>
      <c r="E35" s="90" t="e">
        <f>D35/C35*100</f>
        <v>#DIV/0!</v>
      </c>
      <c r="F35" s="23"/>
      <c r="G35" s="23"/>
      <c r="H35" s="23" t="e">
        <f t="shared" si="2"/>
        <v>#DIV/0!</v>
      </c>
      <c r="I35" s="23"/>
      <c r="J35" s="23"/>
      <c r="K35" s="90" t="e">
        <f t="shared" si="4"/>
        <v>#DIV/0!</v>
      </c>
      <c r="L35" s="23"/>
      <c r="M35" s="23"/>
      <c r="N35" s="23" t="e">
        <f t="shared" si="7"/>
        <v>#DIV/0!</v>
      </c>
      <c r="O35" s="23"/>
      <c r="P35" s="23"/>
      <c r="Q35" s="23" t="e">
        <f t="shared" si="10"/>
        <v>#DIV/0!</v>
      </c>
      <c r="R35" s="55"/>
      <c r="S35" s="56">
        <f>P35+M35+J35+G35+D35</f>
        <v>0</v>
      </c>
    </row>
    <row r="37" spans="1:19" x14ac:dyDescent="0.3">
      <c r="B37" t="s">
        <v>220</v>
      </c>
      <c r="E37"/>
    </row>
  </sheetData>
  <mergeCells count="12">
    <mergeCell ref="B9:Q9"/>
    <mergeCell ref="B5:E5"/>
    <mergeCell ref="A11:A12"/>
    <mergeCell ref="B11:B12"/>
    <mergeCell ref="C11:Q11"/>
    <mergeCell ref="C12:E12"/>
    <mergeCell ref="F12:H12"/>
    <mergeCell ref="I12:K12"/>
    <mergeCell ref="L12:N12"/>
    <mergeCell ref="O12:Q12"/>
    <mergeCell ref="B6:E6"/>
    <mergeCell ref="B7:E7"/>
  </mergeCells>
  <pageMargins left="0" right="0" top="0.19685039370078741" bottom="0.19685039370078741" header="0.31496062992125984" footer="0.31496062992125984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view="pageBreakPreview" topLeftCell="A19" zoomScaleNormal="100" zoomScaleSheetLayoutView="100" workbookViewId="0">
      <selection activeCell="S20" sqref="S20"/>
    </sheetView>
  </sheetViews>
  <sheetFormatPr defaultRowHeight="14.4" x14ac:dyDescent="0.3"/>
  <cols>
    <col min="1" max="1" width="5.44140625" customWidth="1"/>
    <col min="2" max="2" width="63.33203125" customWidth="1"/>
    <col min="5" max="5" width="11.6640625" customWidth="1"/>
    <col min="8" max="8" width="10.6640625" customWidth="1"/>
    <col min="11" max="11" width="11.109375" customWidth="1"/>
    <col min="14" max="14" width="12" customWidth="1"/>
    <col min="17" max="17" width="12.33203125" customWidth="1"/>
    <col min="20" max="20" width="10.77734375" customWidth="1"/>
  </cols>
  <sheetData>
    <row r="1" spans="1:20" x14ac:dyDescent="0.3">
      <c r="R1" s="74" t="s">
        <v>170</v>
      </c>
    </row>
    <row r="2" spans="1:20" x14ac:dyDescent="0.3">
      <c r="R2" s="74" t="s">
        <v>171</v>
      </c>
    </row>
    <row r="3" spans="1:20" x14ac:dyDescent="0.3">
      <c r="R3" s="74" t="s">
        <v>221</v>
      </c>
    </row>
    <row r="4" spans="1:20" s="47" customFormat="1" ht="18" x14ac:dyDescent="0.35">
      <c r="B4" s="139" t="s">
        <v>209</v>
      </c>
      <c r="C4" s="139"/>
      <c r="D4" s="139"/>
      <c r="E4" s="82"/>
      <c r="F4" s="82"/>
      <c r="G4" s="82"/>
      <c r="H4" s="83"/>
      <c r="I4" s="83"/>
      <c r="J4" s="84"/>
      <c r="K4" s="84"/>
      <c r="L4" s="84"/>
      <c r="M4" s="84"/>
    </row>
    <row r="5" spans="1:20" s="3" customFormat="1" ht="13.8" x14ac:dyDescent="0.25">
      <c r="B5" s="140" t="s">
        <v>224</v>
      </c>
      <c r="C5" s="140"/>
      <c r="D5" s="140"/>
      <c r="I5" s="141"/>
      <c r="J5" s="141"/>
      <c r="K5" s="141"/>
      <c r="L5" s="141"/>
      <c r="M5" s="141"/>
    </row>
    <row r="6" spans="1:20" s="47" customFormat="1" ht="18" x14ac:dyDescent="0.35">
      <c r="B6" s="139" t="s">
        <v>225</v>
      </c>
      <c r="C6" s="139"/>
      <c r="D6" s="139"/>
      <c r="E6" s="85"/>
      <c r="F6" s="85"/>
      <c r="G6" s="85"/>
      <c r="H6" s="85"/>
      <c r="I6" s="86"/>
      <c r="J6" s="86"/>
      <c r="K6" s="86"/>
      <c r="L6" s="86"/>
      <c r="M6" s="86"/>
    </row>
    <row r="7" spans="1:20" s="3" customFormat="1" ht="13.8" x14ac:dyDescent="0.25">
      <c r="B7" s="140" t="s">
        <v>226</v>
      </c>
      <c r="C7" s="140"/>
      <c r="D7" s="140"/>
      <c r="E7" s="80"/>
      <c r="F7" s="80"/>
      <c r="G7" s="80"/>
      <c r="H7" s="80"/>
      <c r="I7" s="81"/>
    </row>
    <row r="8" spans="1:20" ht="21" x14ac:dyDescent="0.4">
      <c r="B8" s="143" t="s">
        <v>117</v>
      </c>
      <c r="C8" s="144"/>
      <c r="D8" s="144"/>
      <c r="E8" s="144"/>
      <c r="F8" s="144"/>
      <c r="G8" s="145"/>
      <c r="I8" s="146" t="s">
        <v>238</v>
      </c>
      <c r="J8" s="146"/>
    </row>
    <row r="9" spans="1:20" x14ac:dyDescent="0.3">
      <c r="B9" s="20"/>
    </row>
    <row r="10" spans="1:20" s="113" customFormat="1" ht="71.400000000000006" customHeight="1" x14ac:dyDescent="0.3">
      <c r="B10" s="142" t="s">
        <v>118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</row>
    <row r="11" spans="1:20" s="113" customFormat="1" ht="27.6" customHeight="1" x14ac:dyDescent="0.3">
      <c r="B11" s="147" t="s">
        <v>242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1:20" s="113" customFormat="1" ht="17.25" customHeight="1" x14ac:dyDescent="0.3">
      <c r="B12" s="142" t="s">
        <v>119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20" s="113" customFormat="1" ht="51" customHeight="1" x14ac:dyDescent="0.3">
      <c r="B13" s="142" t="s">
        <v>243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1:20" s="113" customFormat="1" ht="15.6" x14ac:dyDescent="0.3">
      <c r="B14" s="142" t="s">
        <v>120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6" spans="1:20" ht="22.8" customHeight="1" x14ac:dyDescent="0.3">
      <c r="A16" s="136" t="s">
        <v>0</v>
      </c>
      <c r="B16" s="136" t="s">
        <v>98</v>
      </c>
      <c r="C16" s="136" t="s">
        <v>99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 t="s">
        <v>100</v>
      </c>
      <c r="S16" s="136"/>
      <c r="T16" s="136"/>
    </row>
    <row r="17" spans="1:20" ht="30" customHeight="1" x14ac:dyDescent="0.3">
      <c r="A17" s="136"/>
      <c r="B17" s="136"/>
      <c r="C17" s="136" t="s">
        <v>101</v>
      </c>
      <c r="D17" s="136"/>
      <c r="E17" s="136"/>
      <c r="F17" s="136" t="s">
        <v>102</v>
      </c>
      <c r="G17" s="136"/>
      <c r="H17" s="136"/>
      <c r="I17" s="136" t="s">
        <v>103</v>
      </c>
      <c r="J17" s="136"/>
      <c r="K17" s="136"/>
      <c r="L17" s="136" t="s">
        <v>104</v>
      </c>
      <c r="M17" s="136"/>
      <c r="N17" s="136"/>
      <c r="O17" s="136" t="s">
        <v>213</v>
      </c>
      <c r="P17" s="136"/>
      <c r="Q17" s="136"/>
      <c r="R17" s="136"/>
      <c r="S17" s="136"/>
      <c r="T17" s="136"/>
    </row>
    <row r="18" spans="1:20" ht="60" customHeight="1" x14ac:dyDescent="0.3">
      <c r="A18" s="136"/>
      <c r="B18" s="136"/>
      <c r="C18" s="109" t="s">
        <v>235</v>
      </c>
      <c r="D18" s="109" t="s">
        <v>240</v>
      </c>
      <c r="E18" s="110" t="s">
        <v>64</v>
      </c>
      <c r="F18" s="109" t="s">
        <v>235</v>
      </c>
      <c r="G18" s="109" t="s">
        <v>240</v>
      </c>
      <c r="H18" s="110" t="s">
        <v>64</v>
      </c>
      <c r="I18" s="109" t="s">
        <v>235</v>
      </c>
      <c r="J18" s="109" t="s">
        <v>240</v>
      </c>
      <c r="K18" s="110" t="s">
        <v>64</v>
      </c>
      <c r="L18" s="109" t="s">
        <v>235</v>
      </c>
      <c r="M18" s="109" t="s">
        <v>240</v>
      </c>
      <c r="N18" s="110" t="s">
        <v>64</v>
      </c>
      <c r="O18" s="109" t="s">
        <v>235</v>
      </c>
      <c r="P18" s="109" t="s">
        <v>240</v>
      </c>
      <c r="Q18" s="110" t="s">
        <v>64</v>
      </c>
      <c r="R18" s="109" t="s">
        <v>235</v>
      </c>
      <c r="S18" s="109" t="s">
        <v>240</v>
      </c>
      <c r="T18" s="110" t="s">
        <v>64</v>
      </c>
    </row>
    <row r="19" spans="1:20" x14ac:dyDescent="0.3">
      <c r="A19" s="109">
        <v>1</v>
      </c>
      <c r="B19" s="109">
        <v>2</v>
      </c>
      <c r="C19" s="109">
        <v>3</v>
      </c>
      <c r="D19" s="109">
        <v>4</v>
      </c>
      <c r="E19" s="110">
        <v>5</v>
      </c>
      <c r="F19" s="109">
        <v>6</v>
      </c>
      <c r="G19" s="109">
        <v>7</v>
      </c>
      <c r="H19" s="110">
        <v>8</v>
      </c>
      <c r="I19" s="109">
        <v>9</v>
      </c>
      <c r="J19" s="109">
        <v>10</v>
      </c>
      <c r="K19" s="110">
        <v>11</v>
      </c>
      <c r="L19" s="109">
        <v>12</v>
      </c>
      <c r="M19" s="109">
        <v>13</v>
      </c>
      <c r="N19" s="110">
        <v>14</v>
      </c>
      <c r="O19" s="109">
        <v>15</v>
      </c>
      <c r="P19" s="109">
        <v>16</v>
      </c>
      <c r="Q19" s="110">
        <v>17</v>
      </c>
      <c r="R19" s="38">
        <v>18</v>
      </c>
      <c r="S19" s="38">
        <v>19</v>
      </c>
      <c r="T19" s="110">
        <v>20</v>
      </c>
    </row>
    <row r="20" spans="1:20" ht="27.6" x14ac:dyDescent="0.3">
      <c r="A20" s="109">
        <v>1</v>
      </c>
      <c r="B20" s="25" t="s">
        <v>105</v>
      </c>
      <c r="C20" s="23">
        <v>1058</v>
      </c>
      <c r="D20" s="23">
        <v>1482</v>
      </c>
      <c r="E20" s="111">
        <f>D20/C20</f>
        <v>1.4007561436672968</v>
      </c>
      <c r="F20" s="23">
        <v>408</v>
      </c>
      <c r="G20" s="23">
        <v>370</v>
      </c>
      <c r="H20" s="111">
        <f>G20/F20</f>
        <v>0.90686274509803921</v>
      </c>
      <c r="I20" s="23">
        <v>41</v>
      </c>
      <c r="J20" s="23">
        <v>58</v>
      </c>
      <c r="K20" s="111">
        <f>J20/I20</f>
        <v>1.4146341463414633</v>
      </c>
      <c r="L20" s="23">
        <v>10</v>
      </c>
      <c r="M20" s="23">
        <v>16</v>
      </c>
      <c r="N20" s="111">
        <f>M20/L20</f>
        <v>1.6</v>
      </c>
      <c r="O20" s="23">
        <v>0</v>
      </c>
      <c r="P20" s="23">
        <v>0</v>
      </c>
      <c r="Q20" s="111" t="e">
        <f>P20/O20</f>
        <v>#DIV/0!</v>
      </c>
      <c r="R20" s="23">
        <f>C20+F20+I20+L20+O20</f>
        <v>1517</v>
      </c>
      <c r="S20" s="23">
        <f>D20+G20+J20+M20+P20</f>
        <v>1926</v>
      </c>
      <c r="T20" s="111">
        <f>S20/R20</f>
        <v>1.2696110744891234</v>
      </c>
    </row>
    <row r="21" spans="1:20" ht="42.6" customHeight="1" x14ac:dyDescent="0.3">
      <c r="A21" s="109">
        <v>2</v>
      </c>
      <c r="B21" s="23" t="s">
        <v>106</v>
      </c>
      <c r="C21" s="23">
        <v>806</v>
      </c>
      <c r="D21" s="23">
        <v>1176</v>
      </c>
      <c r="E21" s="111">
        <f>D21/C21</f>
        <v>1.4590570719602978</v>
      </c>
      <c r="F21" s="23">
        <v>345</v>
      </c>
      <c r="G21" s="23">
        <v>293</v>
      </c>
      <c r="H21" s="111">
        <f>G21/F21</f>
        <v>0.8492753623188406</v>
      </c>
      <c r="I21" s="23">
        <v>30</v>
      </c>
      <c r="J21" s="23">
        <v>42</v>
      </c>
      <c r="K21" s="111">
        <f>J21/I21</f>
        <v>1.4</v>
      </c>
      <c r="L21" s="23">
        <v>5</v>
      </c>
      <c r="M21" s="23">
        <v>12</v>
      </c>
      <c r="N21" s="111">
        <f>M21/L21</f>
        <v>2.4</v>
      </c>
      <c r="O21" s="23">
        <v>0</v>
      </c>
      <c r="P21" s="23">
        <v>0</v>
      </c>
      <c r="Q21" s="111" t="e">
        <f>P21/O21</f>
        <v>#DIV/0!</v>
      </c>
      <c r="R21" s="23">
        <f>C21+F21+I21+L21+O21</f>
        <v>1186</v>
      </c>
      <c r="S21" s="23">
        <f>D21+G21+J21+M21+P21</f>
        <v>1523</v>
      </c>
      <c r="T21" s="111">
        <f>S21/R21</f>
        <v>1.2841483979763912</v>
      </c>
    </row>
    <row r="22" spans="1:20" ht="71.400000000000006" customHeight="1" x14ac:dyDescent="0.3">
      <c r="A22" s="109">
        <v>3</v>
      </c>
      <c r="B22" s="23" t="s">
        <v>227</v>
      </c>
      <c r="C22" s="23"/>
      <c r="D22" s="23">
        <v>10</v>
      </c>
      <c r="E22" s="112"/>
      <c r="F22" s="23"/>
      <c r="G22" s="23"/>
      <c r="H22" s="112"/>
      <c r="I22" s="23"/>
      <c r="J22" s="23"/>
      <c r="K22" s="112"/>
      <c r="L22" s="23"/>
      <c r="M22" s="23"/>
      <c r="N22" s="112"/>
      <c r="O22" s="23"/>
      <c r="P22" s="23"/>
      <c r="Q22" s="112"/>
      <c r="R22" s="38">
        <f t="shared" ref="R22:R24" si="0">C22+F22+I22+L22+O22</f>
        <v>0</v>
      </c>
      <c r="S22" s="38">
        <f t="shared" ref="S22:S24" si="1">D22+G22+J22+M22+P22</f>
        <v>10</v>
      </c>
      <c r="T22" s="112" t="e">
        <f t="shared" ref="T22:T24" si="2">S22/R22</f>
        <v>#DIV/0!</v>
      </c>
    </row>
    <row r="23" spans="1:20" x14ac:dyDescent="0.3">
      <c r="A23" s="24" t="s">
        <v>93</v>
      </c>
      <c r="B23" s="23" t="s">
        <v>107</v>
      </c>
      <c r="C23" s="23"/>
      <c r="D23" s="23">
        <v>10</v>
      </c>
      <c r="E23" s="112"/>
      <c r="F23" s="23"/>
      <c r="G23" s="23"/>
      <c r="H23" s="112"/>
      <c r="I23" s="23"/>
      <c r="J23" s="23"/>
      <c r="K23" s="112"/>
      <c r="L23" s="23"/>
      <c r="M23" s="23"/>
      <c r="N23" s="112"/>
      <c r="O23" s="23"/>
      <c r="P23" s="23"/>
      <c r="Q23" s="112"/>
      <c r="R23" s="38">
        <f t="shared" si="0"/>
        <v>0</v>
      </c>
      <c r="S23" s="38">
        <f t="shared" si="1"/>
        <v>10</v>
      </c>
      <c r="T23" s="112" t="e">
        <f t="shared" si="2"/>
        <v>#DIV/0!</v>
      </c>
    </row>
    <row r="24" spans="1:20" x14ac:dyDescent="0.3">
      <c r="A24" s="24" t="s">
        <v>94</v>
      </c>
      <c r="B24" s="23" t="s">
        <v>108</v>
      </c>
      <c r="C24" s="23"/>
      <c r="D24" s="23"/>
      <c r="E24" s="112"/>
      <c r="F24" s="23"/>
      <c r="G24" s="23"/>
      <c r="H24" s="112"/>
      <c r="I24" s="23"/>
      <c r="J24" s="23"/>
      <c r="K24" s="112"/>
      <c r="L24" s="23"/>
      <c r="M24" s="23"/>
      <c r="N24" s="112"/>
      <c r="O24" s="23"/>
      <c r="P24" s="23"/>
      <c r="Q24" s="112"/>
      <c r="R24" s="38">
        <f t="shared" si="0"/>
        <v>0</v>
      </c>
      <c r="S24" s="38">
        <f t="shared" si="1"/>
        <v>0</v>
      </c>
      <c r="T24" s="112" t="e">
        <f t="shared" si="2"/>
        <v>#DIV/0!</v>
      </c>
    </row>
    <row r="25" spans="1:20" ht="43.2" customHeight="1" x14ac:dyDescent="0.3">
      <c r="A25" s="109">
        <v>4</v>
      </c>
      <c r="B25" s="23" t="s">
        <v>109</v>
      </c>
      <c r="C25" s="23">
        <v>11</v>
      </c>
      <c r="D25" s="23">
        <v>16</v>
      </c>
      <c r="E25" s="111">
        <f>D25/C25</f>
        <v>1.4545454545454546</v>
      </c>
      <c r="F25" s="23">
        <v>12</v>
      </c>
      <c r="G25" s="23">
        <v>18</v>
      </c>
      <c r="H25" s="111">
        <f>G25/F25</f>
        <v>1.5</v>
      </c>
      <c r="I25" s="23">
        <v>17</v>
      </c>
      <c r="J25" s="23">
        <v>24</v>
      </c>
      <c r="K25" s="111">
        <f>J25/I25</f>
        <v>1.411764705882353</v>
      </c>
      <c r="L25" s="23">
        <v>5</v>
      </c>
      <c r="M25" s="23">
        <v>25</v>
      </c>
      <c r="N25" s="111">
        <f>M25/L25</f>
        <v>5</v>
      </c>
      <c r="O25" s="23"/>
      <c r="P25" s="23"/>
      <c r="Q25" s="111" t="e">
        <f>P25/O25</f>
        <v>#DIV/0!</v>
      </c>
      <c r="R25" s="23">
        <f>(C25+F25+I25+L25+O25)/4</f>
        <v>11.25</v>
      </c>
      <c r="S25" s="23">
        <f>(D25+G25+J25+M25+P25)/4</f>
        <v>20.75</v>
      </c>
      <c r="T25" s="111">
        <f>S25/R25</f>
        <v>1.8444444444444446</v>
      </c>
    </row>
    <row r="26" spans="1:20" ht="29.4" customHeight="1" x14ac:dyDescent="0.3">
      <c r="A26" s="109">
        <v>5</v>
      </c>
      <c r="B26" s="23" t="s">
        <v>110</v>
      </c>
      <c r="C26" s="23">
        <v>706</v>
      </c>
      <c r="D26" s="23">
        <v>905</v>
      </c>
      <c r="E26" s="111">
        <f>D26/C26</f>
        <v>1.2818696883852692</v>
      </c>
      <c r="F26" s="23">
        <v>300</v>
      </c>
      <c r="G26" s="23">
        <v>230</v>
      </c>
      <c r="H26" s="111">
        <f>G26/F26</f>
        <v>0.76666666666666672</v>
      </c>
      <c r="I26" s="23">
        <v>17</v>
      </c>
      <c r="J26" s="23">
        <v>27</v>
      </c>
      <c r="K26" s="111">
        <f>J26/I26</f>
        <v>1.588235294117647</v>
      </c>
      <c r="L26" s="23">
        <v>5</v>
      </c>
      <c r="M26" s="23">
        <v>7</v>
      </c>
      <c r="N26" s="111">
        <f>M26/L26</f>
        <v>1.4</v>
      </c>
      <c r="O26" s="23"/>
      <c r="P26" s="23"/>
      <c r="Q26" s="111" t="e">
        <f>P26/O26</f>
        <v>#DIV/0!</v>
      </c>
      <c r="R26" s="23">
        <f t="shared" ref="R26:S28" si="3">C26+F26+I26+L26+O26</f>
        <v>1028</v>
      </c>
      <c r="S26" s="23">
        <f t="shared" si="3"/>
        <v>1169</v>
      </c>
      <c r="T26" s="111">
        <f>S26/R26</f>
        <v>1.1371595330739299</v>
      </c>
    </row>
    <row r="27" spans="1:20" ht="27.6" customHeight="1" x14ac:dyDescent="0.3">
      <c r="A27" s="109">
        <v>6</v>
      </c>
      <c r="B27" s="23" t="s">
        <v>111</v>
      </c>
      <c r="C27" s="23">
        <v>328</v>
      </c>
      <c r="D27" s="23">
        <v>453</v>
      </c>
      <c r="E27" s="111">
        <f>D27/C27</f>
        <v>1.3810975609756098</v>
      </c>
      <c r="F27" s="23">
        <v>174</v>
      </c>
      <c r="G27" s="23">
        <v>143</v>
      </c>
      <c r="H27" s="111">
        <f>G27/F27</f>
        <v>0.82183908045977017</v>
      </c>
      <c r="I27" s="23">
        <v>3</v>
      </c>
      <c r="J27" s="23">
        <v>4</v>
      </c>
      <c r="K27" s="111">
        <f>J27/I27</f>
        <v>1.3333333333333333</v>
      </c>
      <c r="L27" s="23">
        <v>1</v>
      </c>
      <c r="M27" s="23">
        <v>0</v>
      </c>
      <c r="N27" s="111">
        <f>M27/L27</f>
        <v>0</v>
      </c>
      <c r="O27" s="23">
        <v>0</v>
      </c>
      <c r="P27" s="23">
        <v>0</v>
      </c>
      <c r="Q27" s="111" t="e">
        <f>P27/O27</f>
        <v>#DIV/0!</v>
      </c>
      <c r="R27" s="23">
        <f t="shared" si="3"/>
        <v>506</v>
      </c>
      <c r="S27" s="23">
        <f t="shared" si="3"/>
        <v>600</v>
      </c>
      <c r="T27" s="111">
        <f>S27/R27</f>
        <v>1.1857707509881423</v>
      </c>
    </row>
    <row r="28" spans="1:20" ht="58.2" customHeight="1" x14ac:dyDescent="0.3">
      <c r="A28" s="109">
        <v>7</v>
      </c>
      <c r="B28" s="23" t="s">
        <v>112</v>
      </c>
      <c r="C28" s="23"/>
      <c r="D28" s="23">
        <v>10</v>
      </c>
      <c r="E28" s="112"/>
      <c r="F28" s="23"/>
      <c r="G28" s="23"/>
      <c r="H28" s="112"/>
      <c r="I28" s="23"/>
      <c r="J28" s="23"/>
      <c r="K28" s="112"/>
      <c r="L28" s="23"/>
      <c r="M28" s="23"/>
      <c r="N28" s="112"/>
      <c r="O28" s="23"/>
      <c r="P28" s="23"/>
      <c r="Q28" s="112"/>
      <c r="R28" s="23">
        <f t="shared" si="3"/>
        <v>0</v>
      </c>
      <c r="S28" s="23">
        <f t="shared" si="3"/>
        <v>10</v>
      </c>
      <c r="T28" s="111" t="e">
        <f t="shared" ref="T28:T30" si="4">S28/R28</f>
        <v>#DIV/0!</v>
      </c>
    </row>
    <row r="29" spans="1:20" x14ac:dyDescent="0.3">
      <c r="A29" s="24" t="s">
        <v>115</v>
      </c>
      <c r="B29" s="23" t="s">
        <v>107</v>
      </c>
      <c r="C29" s="23"/>
      <c r="D29" s="23">
        <v>10</v>
      </c>
      <c r="E29" s="112"/>
      <c r="F29" s="23"/>
      <c r="G29" s="23"/>
      <c r="H29" s="112"/>
      <c r="I29" s="23"/>
      <c r="J29" s="23"/>
      <c r="K29" s="112"/>
      <c r="L29" s="23"/>
      <c r="M29" s="23"/>
      <c r="N29" s="112"/>
      <c r="O29" s="23"/>
      <c r="P29" s="23"/>
      <c r="Q29" s="112"/>
      <c r="R29" s="38"/>
      <c r="S29" s="38">
        <f>D29+G29+J29+M29+P29</f>
        <v>10</v>
      </c>
      <c r="T29" s="111" t="e">
        <f t="shared" si="4"/>
        <v>#DIV/0!</v>
      </c>
    </row>
    <row r="30" spans="1:20" x14ac:dyDescent="0.3">
      <c r="A30" s="24" t="s">
        <v>116</v>
      </c>
      <c r="B30" s="23" t="s">
        <v>113</v>
      </c>
      <c r="C30" s="23"/>
      <c r="D30" s="23"/>
      <c r="E30" s="112"/>
      <c r="F30" s="23"/>
      <c r="G30" s="23"/>
      <c r="H30" s="112"/>
      <c r="I30" s="23"/>
      <c r="J30" s="23"/>
      <c r="K30" s="112"/>
      <c r="L30" s="23"/>
      <c r="M30" s="23"/>
      <c r="N30" s="112"/>
      <c r="O30" s="23"/>
      <c r="P30" s="23"/>
      <c r="Q30" s="112"/>
      <c r="R30" s="38"/>
      <c r="S30" s="38"/>
      <c r="T30" s="111" t="e">
        <f t="shared" si="4"/>
        <v>#DIV/0!</v>
      </c>
    </row>
    <row r="31" spans="1:20" ht="28.2" customHeight="1" x14ac:dyDescent="0.3">
      <c r="A31" s="109">
        <v>8</v>
      </c>
      <c r="B31" s="23" t="s">
        <v>114</v>
      </c>
      <c r="C31" s="23">
        <v>39</v>
      </c>
      <c r="D31" s="23">
        <v>116</v>
      </c>
      <c r="E31" s="111">
        <f>D31/C31</f>
        <v>2.9743589743589745</v>
      </c>
      <c r="F31" s="23">
        <v>35</v>
      </c>
      <c r="G31" s="23">
        <v>91</v>
      </c>
      <c r="H31" s="111">
        <f>G31/F31</f>
        <v>2.6</v>
      </c>
      <c r="I31" s="23">
        <v>31</v>
      </c>
      <c r="J31" s="23">
        <v>132</v>
      </c>
      <c r="K31" s="111">
        <f>J31/I31</f>
        <v>4.258064516129032</v>
      </c>
      <c r="L31" s="23">
        <v>20</v>
      </c>
      <c r="M31" s="23">
        <v>0</v>
      </c>
      <c r="N31" s="111">
        <f>M31/L31</f>
        <v>0</v>
      </c>
      <c r="O31" s="23">
        <v>0</v>
      </c>
      <c r="P31" s="23">
        <v>0</v>
      </c>
      <c r="Q31" s="111" t="e">
        <f>P31/O31</f>
        <v>#DIV/0!</v>
      </c>
      <c r="R31" s="38">
        <f>(C31+F31+I31+L31+O31)/4</f>
        <v>31.25</v>
      </c>
      <c r="S31" s="38">
        <f>(D31+G31+J31+M31+P31)/4</f>
        <v>84.75</v>
      </c>
      <c r="T31" s="111">
        <f>S31/R31</f>
        <v>2.7120000000000002</v>
      </c>
    </row>
    <row r="34" spans="2:2" x14ac:dyDescent="0.3">
      <c r="B34" t="s">
        <v>220</v>
      </c>
    </row>
  </sheetData>
  <mergeCells count="21">
    <mergeCell ref="R16:T17"/>
    <mergeCell ref="A16:A18"/>
    <mergeCell ref="B16:B18"/>
    <mergeCell ref="C16:Q16"/>
    <mergeCell ref="C17:E17"/>
    <mergeCell ref="F17:H17"/>
    <mergeCell ref="I17:K17"/>
    <mergeCell ref="L17:N17"/>
    <mergeCell ref="O17:Q17"/>
    <mergeCell ref="B12:Q12"/>
    <mergeCell ref="B14:Q14"/>
    <mergeCell ref="B8:G8"/>
    <mergeCell ref="I8:J8"/>
    <mergeCell ref="B10:T10"/>
    <mergeCell ref="B13:T13"/>
    <mergeCell ref="B11:T11"/>
    <mergeCell ref="B4:D4"/>
    <mergeCell ref="B5:D5"/>
    <mergeCell ref="I5:M5"/>
    <mergeCell ref="B6:D6"/>
    <mergeCell ref="B7:D7"/>
  </mergeCells>
  <pageMargins left="0" right="0" top="0" bottom="0" header="0.31496062992125984" footer="0.31496062992125984"/>
  <pageSetup paperSize="9" scale="5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workbookViewId="0">
      <selection activeCell="B27" sqref="B27"/>
    </sheetView>
  </sheetViews>
  <sheetFormatPr defaultRowHeight="14.4" x14ac:dyDescent="0.3"/>
  <cols>
    <col min="2" max="2" width="20.33203125" customWidth="1"/>
    <col min="3" max="3" width="16.33203125" customWidth="1"/>
  </cols>
  <sheetData>
    <row r="1" spans="2:17" x14ac:dyDescent="0.3">
      <c r="L1" s="74" t="s">
        <v>170</v>
      </c>
    </row>
    <row r="2" spans="2:17" x14ac:dyDescent="0.3">
      <c r="L2" s="74" t="s">
        <v>171</v>
      </c>
    </row>
    <row r="3" spans="2:17" x14ac:dyDescent="0.3">
      <c r="L3" s="74" t="s">
        <v>221</v>
      </c>
    </row>
    <row r="5" spans="2:17" s="28" customFormat="1" ht="71.25" customHeight="1" x14ac:dyDescent="0.3">
      <c r="B5" s="142" t="s">
        <v>223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32"/>
      <c r="N5" s="32"/>
      <c r="O5" s="32"/>
      <c r="P5" s="32"/>
      <c r="Q5" s="32"/>
    </row>
    <row r="6" spans="2:17" ht="15" thickBot="1" x14ac:dyDescent="0.35"/>
    <row r="7" spans="2:17" ht="15" thickBot="1" x14ac:dyDescent="0.35">
      <c r="B7" s="118" t="s">
        <v>158</v>
      </c>
      <c r="C7" s="119"/>
      <c r="D7" s="120"/>
      <c r="E7" s="118">
        <v>15</v>
      </c>
      <c r="F7" s="120"/>
      <c r="G7" s="118">
        <v>150</v>
      </c>
      <c r="H7" s="120"/>
      <c r="I7" s="118">
        <v>250</v>
      </c>
      <c r="J7" s="120"/>
      <c r="K7" s="118">
        <v>670</v>
      </c>
      <c r="L7" s="120"/>
    </row>
    <row r="8" spans="2:17" ht="15" thickBot="1" x14ac:dyDescent="0.35">
      <c r="B8" s="118" t="s">
        <v>159</v>
      </c>
      <c r="C8" s="119"/>
      <c r="D8" s="120"/>
      <c r="E8" s="1" t="s">
        <v>160</v>
      </c>
      <c r="F8" s="1" t="s">
        <v>161</v>
      </c>
      <c r="G8" s="1" t="s">
        <v>160</v>
      </c>
      <c r="H8" s="1" t="s">
        <v>161</v>
      </c>
      <c r="I8" s="1" t="s">
        <v>160</v>
      </c>
      <c r="J8" s="1" t="s">
        <v>161</v>
      </c>
      <c r="K8" s="1" t="s">
        <v>160</v>
      </c>
      <c r="L8" s="1" t="s">
        <v>161</v>
      </c>
    </row>
    <row r="9" spans="2:17" ht="42" thickBot="1" x14ac:dyDescent="0.35">
      <c r="B9" s="2" t="s">
        <v>162</v>
      </c>
      <c r="C9" s="1" t="s">
        <v>163</v>
      </c>
      <c r="D9" s="1" t="s">
        <v>164</v>
      </c>
      <c r="E9" s="16"/>
      <c r="F9" s="16"/>
      <c r="G9" s="16"/>
      <c r="H9" s="16"/>
      <c r="I9" s="16"/>
      <c r="J9" s="16"/>
      <c r="K9" s="16"/>
      <c r="L9" s="16"/>
    </row>
    <row r="10" spans="2:17" ht="15" thickBot="1" x14ac:dyDescent="0.35">
      <c r="B10" s="148" t="s">
        <v>165</v>
      </c>
      <c r="C10" s="148" t="s">
        <v>166</v>
      </c>
      <c r="D10" s="30" t="s">
        <v>167</v>
      </c>
      <c r="E10" s="67"/>
      <c r="F10" s="67"/>
      <c r="G10" s="67"/>
      <c r="H10" s="67"/>
      <c r="I10" s="67"/>
      <c r="J10" s="67"/>
      <c r="K10" s="67"/>
      <c r="L10" s="67"/>
    </row>
    <row r="11" spans="2:17" ht="15" thickBot="1" x14ac:dyDescent="0.35">
      <c r="B11" s="149"/>
      <c r="C11" s="150"/>
      <c r="D11" s="30" t="s">
        <v>168</v>
      </c>
      <c r="E11" s="67"/>
      <c r="F11" s="67"/>
      <c r="G11" s="67"/>
      <c r="H11" s="67"/>
      <c r="I11" s="67"/>
      <c r="J11" s="67"/>
      <c r="K11" s="67"/>
      <c r="L11" s="67"/>
    </row>
    <row r="12" spans="2:17" ht="15" thickBot="1" x14ac:dyDescent="0.35">
      <c r="B12" s="149"/>
      <c r="C12" s="148" t="s">
        <v>169</v>
      </c>
      <c r="D12" s="30" t="s">
        <v>167</v>
      </c>
      <c r="E12" s="67"/>
      <c r="F12" s="67"/>
      <c r="G12" s="67"/>
      <c r="H12" s="67"/>
      <c r="I12" s="67"/>
      <c r="J12" s="67"/>
      <c r="K12" s="67"/>
      <c r="L12" s="67"/>
    </row>
    <row r="13" spans="2:17" ht="15" thickBot="1" x14ac:dyDescent="0.35">
      <c r="B13" s="150"/>
      <c r="C13" s="150"/>
      <c r="D13" s="30" t="s">
        <v>168</v>
      </c>
      <c r="E13" s="67"/>
      <c r="F13" s="67"/>
      <c r="G13" s="67"/>
      <c r="H13" s="67"/>
      <c r="I13" s="67"/>
      <c r="J13" s="67"/>
      <c r="K13" s="67"/>
      <c r="L13" s="67"/>
    </row>
    <row r="14" spans="2:17" ht="15" thickBot="1" x14ac:dyDescent="0.35">
      <c r="B14" s="148">
        <v>750</v>
      </c>
      <c r="C14" s="148" t="s">
        <v>166</v>
      </c>
      <c r="D14" s="30" t="s">
        <v>167</v>
      </c>
      <c r="E14" s="67"/>
      <c r="F14" s="67"/>
      <c r="G14" s="67"/>
      <c r="H14" s="67"/>
      <c r="I14" s="67"/>
      <c r="J14" s="67"/>
      <c r="K14" s="67"/>
      <c r="L14" s="67"/>
    </row>
    <row r="15" spans="2:17" ht="15" thickBot="1" x14ac:dyDescent="0.35">
      <c r="B15" s="149"/>
      <c r="C15" s="150"/>
      <c r="D15" s="30" t="s">
        <v>168</v>
      </c>
      <c r="E15" s="67"/>
      <c r="F15" s="67"/>
      <c r="G15" s="67"/>
      <c r="H15" s="67"/>
      <c r="I15" s="67"/>
      <c r="J15" s="67"/>
      <c r="K15" s="67"/>
      <c r="L15" s="67"/>
    </row>
    <row r="16" spans="2:17" ht="15" thickBot="1" x14ac:dyDescent="0.35">
      <c r="B16" s="149"/>
      <c r="C16" s="148" t="s">
        <v>169</v>
      </c>
      <c r="D16" s="30" t="s">
        <v>167</v>
      </c>
      <c r="E16" s="67"/>
      <c r="F16" s="67"/>
      <c r="G16" s="67"/>
      <c r="H16" s="67"/>
      <c r="I16" s="67"/>
      <c r="J16" s="67"/>
      <c r="K16" s="67"/>
      <c r="L16" s="67"/>
    </row>
    <row r="17" spans="2:12" ht="15" thickBot="1" x14ac:dyDescent="0.35">
      <c r="B17" s="150"/>
      <c r="C17" s="150"/>
      <c r="D17" s="30" t="s">
        <v>168</v>
      </c>
      <c r="E17" s="67"/>
      <c r="F17" s="67"/>
      <c r="G17" s="67"/>
      <c r="H17" s="67"/>
      <c r="I17" s="67"/>
      <c r="J17" s="67"/>
      <c r="K17" s="67"/>
      <c r="L17" s="67"/>
    </row>
    <row r="18" spans="2:12" ht="15" thickBot="1" x14ac:dyDescent="0.35">
      <c r="B18" s="148">
        <v>1000</v>
      </c>
      <c r="C18" s="148" t="s">
        <v>166</v>
      </c>
      <c r="D18" s="30" t="s">
        <v>167</v>
      </c>
      <c r="E18" s="67"/>
      <c r="F18" s="67"/>
      <c r="G18" s="67"/>
      <c r="H18" s="67"/>
      <c r="I18" s="67"/>
      <c r="J18" s="67"/>
      <c r="K18" s="67"/>
      <c r="L18" s="67"/>
    </row>
    <row r="19" spans="2:12" ht="15" thickBot="1" x14ac:dyDescent="0.35">
      <c r="B19" s="149"/>
      <c r="C19" s="150"/>
      <c r="D19" s="30" t="s">
        <v>168</v>
      </c>
      <c r="E19" s="67"/>
      <c r="F19" s="67"/>
      <c r="G19" s="67"/>
      <c r="H19" s="67"/>
      <c r="I19" s="67"/>
      <c r="J19" s="67"/>
      <c r="K19" s="67"/>
      <c r="L19" s="67"/>
    </row>
    <row r="20" spans="2:12" ht="15" thickBot="1" x14ac:dyDescent="0.35">
      <c r="B20" s="149"/>
      <c r="C20" s="148" t="s">
        <v>169</v>
      </c>
      <c r="D20" s="30" t="s">
        <v>167</v>
      </c>
      <c r="E20" s="67"/>
      <c r="F20" s="67"/>
      <c r="G20" s="67"/>
      <c r="H20" s="67"/>
      <c r="I20" s="67"/>
      <c r="J20" s="67"/>
      <c r="K20" s="67"/>
      <c r="L20" s="67"/>
    </row>
    <row r="21" spans="2:12" ht="15" thickBot="1" x14ac:dyDescent="0.35">
      <c r="B21" s="150"/>
      <c r="C21" s="150"/>
      <c r="D21" s="30" t="s">
        <v>168</v>
      </c>
      <c r="E21" s="67"/>
      <c r="F21" s="67"/>
      <c r="G21" s="67"/>
      <c r="H21" s="67"/>
      <c r="I21" s="67"/>
      <c r="J21" s="67"/>
      <c r="K21" s="67"/>
      <c r="L21" s="67"/>
    </row>
    <row r="22" spans="2:12" ht="15" thickBot="1" x14ac:dyDescent="0.35">
      <c r="B22" s="148">
        <v>1250</v>
      </c>
      <c r="C22" s="148" t="s">
        <v>166</v>
      </c>
      <c r="D22" s="30" t="s">
        <v>167</v>
      </c>
      <c r="E22" s="67"/>
      <c r="F22" s="67"/>
      <c r="G22" s="67"/>
      <c r="H22" s="67"/>
      <c r="I22" s="67"/>
      <c r="J22" s="67"/>
      <c r="K22" s="67"/>
      <c r="L22" s="67"/>
    </row>
    <row r="23" spans="2:12" ht="15" thickBot="1" x14ac:dyDescent="0.35">
      <c r="B23" s="149"/>
      <c r="C23" s="150"/>
      <c r="D23" s="30" t="s">
        <v>168</v>
      </c>
      <c r="E23" s="67"/>
      <c r="F23" s="67"/>
      <c r="G23" s="67"/>
      <c r="H23" s="67"/>
      <c r="I23" s="67"/>
      <c r="J23" s="67"/>
      <c r="K23" s="67"/>
      <c r="L23" s="67"/>
    </row>
    <row r="24" spans="2:12" ht="15" thickBot="1" x14ac:dyDescent="0.35">
      <c r="B24" s="149"/>
      <c r="C24" s="148" t="s">
        <v>169</v>
      </c>
      <c r="D24" s="30" t="s">
        <v>167</v>
      </c>
      <c r="E24" s="67"/>
      <c r="F24" s="67"/>
      <c r="G24" s="67"/>
      <c r="H24" s="67"/>
      <c r="I24" s="67"/>
      <c r="J24" s="67"/>
      <c r="K24" s="67"/>
      <c r="L24" s="67"/>
    </row>
    <row r="25" spans="2:12" ht="15" thickBot="1" x14ac:dyDescent="0.35">
      <c r="B25" s="150"/>
      <c r="C25" s="150"/>
      <c r="D25" s="30" t="s">
        <v>168</v>
      </c>
      <c r="E25" s="67"/>
      <c r="F25" s="67"/>
      <c r="G25" s="67"/>
      <c r="H25" s="67"/>
      <c r="I25" s="67"/>
      <c r="J25" s="67"/>
      <c r="K25" s="67"/>
      <c r="L25" s="67"/>
    </row>
    <row r="26" spans="2:12" x14ac:dyDescent="0.3">
      <c r="G26" s="66"/>
    </row>
  </sheetData>
  <mergeCells count="19">
    <mergeCell ref="B5:L5"/>
    <mergeCell ref="B7:D7"/>
    <mergeCell ref="E7:F7"/>
    <mergeCell ref="G7:H7"/>
    <mergeCell ref="I7:J7"/>
    <mergeCell ref="K7:L7"/>
    <mergeCell ref="B8:D8"/>
    <mergeCell ref="B10:B13"/>
    <mergeCell ref="C10:C11"/>
    <mergeCell ref="C12:C13"/>
    <mergeCell ref="B14:B17"/>
    <mergeCell ref="C14:C15"/>
    <mergeCell ref="C16:C17"/>
    <mergeCell ref="B18:B21"/>
    <mergeCell ref="C18:C19"/>
    <mergeCell ref="C20:C21"/>
    <mergeCell ref="B22:B25"/>
    <mergeCell ref="C22:C23"/>
    <mergeCell ref="C24:C25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7" workbookViewId="0">
      <selection activeCell="B7" sqref="B7:F7"/>
    </sheetView>
  </sheetViews>
  <sheetFormatPr defaultRowHeight="14.4" outlineLevelRow="1" outlineLevelCol="1" x14ac:dyDescent="0.3"/>
  <cols>
    <col min="2" max="2" width="54.6640625" customWidth="1"/>
    <col min="3" max="3" width="14.109375" style="98" hidden="1" customWidth="1" outlineLevel="1"/>
    <col min="4" max="4" width="14.109375" style="98" customWidth="1" collapsed="1"/>
    <col min="5" max="5" width="14.109375" style="98" customWidth="1"/>
    <col min="6" max="6" width="14.109375" style="101" customWidth="1"/>
  </cols>
  <sheetData>
    <row r="1" spans="1:6" x14ac:dyDescent="0.3">
      <c r="F1" s="31" t="s">
        <v>170</v>
      </c>
    </row>
    <row r="2" spans="1:6" x14ac:dyDescent="0.3">
      <c r="F2" s="31" t="s">
        <v>171</v>
      </c>
    </row>
    <row r="3" spans="1:6" x14ac:dyDescent="0.3">
      <c r="F3" s="31" t="s">
        <v>172</v>
      </c>
    </row>
    <row r="6" spans="1:6" ht="18" x14ac:dyDescent="0.35">
      <c r="B6" s="116" t="s">
        <v>209</v>
      </c>
      <c r="C6" s="116"/>
      <c r="D6" s="116"/>
      <c r="E6" s="116"/>
      <c r="F6" s="116"/>
    </row>
    <row r="7" spans="1:6" ht="18" x14ac:dyDescent="0.35">
      <c r="B7" s="139" t="s">
        <v>241</v>
      </c>
      <c r="C7" s="139"/>
      <c r="D7" s="139"/>
      <c r="E7" s="139"/>
      <c r="F7" s="139"/>
    </row>
    <row r="8" spans="1:6" x14ac:dyDescent="0.3">
      <c r="B8" s="151" t="s">
        <v>173</v>
      </c>
      <c r="C8" s="152"/>
      <c r="D8" s="152"/>
      <c r="E8" s="152"/>
      <c r="F8" s="153"/>
    </row>
    <row r="9" spans="1:6" ht="27.75" customHeight="1" x14ac:dyDescent="0.3">
      <c r="B9" s="154"/>
      <c r="C9" s="155"/>
      <c r="D9" s="155"/>
      <c r="E9" s="155"/>
      <c r="F9" s="156"/>
    </row>
    <row r="10" spans="1:6" s="29" customFormat="1" ht="60.75" customHeight="1" x14ac:dyDescent="0.35">
      <c r="A10" s="157" t="s">
        <v>140</v>
      </c>
      <c r="B10" s="157"/>
      <c r="C10" s="157"/>
      <c r="D10" s="157"/>
      <c r="E10" s="157"/>
      <c r="F10" s="157"/>
    </row>
    <row r="12" spans="1:6" ht="16.5" customHeight="1" x14ac:dyDescent="0.3">
      <c r="A12" s="158" t="s">
        <v>232</v>
      </c>
      <c r="B12" s="158" t="s">
        <v>98</v>
      </c>
      <c r="C12" s="160" t="s">
        <v>126</v>
      </c>
      <c r="D12" s="160"/>
      <c r="E12" s="160"/>
      <c r="F12" s="160"/>
    </row>
    <row r="13" spans="1:6" ht="41.4" customHeight="1" x14ac:dyDescent="0.3">
      <c r="A13" s="159"/>
      <c r="B13" s="159"/>
      <c r="C13" s="93" t="s">
        <v>216</v>
      </c>
      <c r="D13" s="93" t="s">
        <v>235</v>
      </c>
      <c r="E13" s="108" t="s">
        <v>240</v>
      </c>
      <c r="F13" s="97" t="s">
        <v>64</v>
      </c>
    </row>
    <row r="14" spans="1:6" x14ac:dyDescent="0.3">
      <c r="A14" s="61">
        <v>1</v>
      </c>
      <c r="B14" s="61">
        <v>2</v>
      </c>
      <c r="C14" s="99">
        <v>3</v>
      </c>
      <c r="D14" s="99">
        <v>4</v>
      </c>
      <c r="E14" s="99">
        <v>4</v>
      </c>
      <c r="F14" s="64">
        <v>5</v>
      </c>
    </row>
    <row r="15" spans="1:6" ht="27.6" x14ac:dyDescent="0.3">
      <c r="A15" s="62">
        <v>1</v>
      </c>
      <c r="B15" s="25" t="s">
        <v>233</v>
      </c>
      <c r="C15" s="99">
        <v>0.91757</v>
      </c>
      <c r="D15" s="99">
        <v>1.9177900000000001</v>
      </c>
      <c r="E15" s="99">
        <v>0.62885000000000002</v>
      </c>
      <c r="F15" s="100">
        <f>E15/D15</f>
        <v>0.32790347222584326</v>
      </c>
    </row>
    <row r="16" spans="1:6" outlineLevel="1" x14ac:dyDescent="0.3">
      <c r="A16" s="63" t="s">
        <v>81</v>
      </c>
      <c r="B16" s="64" t="s">
        <v>127</v>
      </c>
      <c r="C16" s="99"/>
      <c r="D16" s="99"/>
      <c r="E16" s="99"/>
      <c r="F16" s="100" t="e">
        <f t="shared" ref="F16:F36" si="0">E16/D16</f>
        <v>#DIV/0!</v>
      </c>
    </row>
    <row r="17" spans="1:6" outlineLevel="1" x14ac:dyDescent="0.3">
      <c r="A17" s="63" t="s">
        <v>82</v>
      </c>
      <c r="B17" s="64" t="s">
        <v>128</v>
      </c>
      <c r="C17" s="99"/>
      <c r="D17" s="99"/>
      <c r="E17" s="99"/>
      <c r="F17" s="100" t="e">
        <f t="shared" si="0"/>
        <v>#DIV/0!</v>
      </c>
    </row>
    <row r="18" spans="1:6" outlineLevel="1" x14ac:dyDescent="0.3">
      <c r="A18" s="63" t="s">
        <v>83</v>
      </c>
      <c r="B18" s="64" t="s">
        <v>129</v>
      </c>
      <c r="C18" s="99"/>
      <c r="D18" s="99"/>
      <c r="E18" s="99"/>
      <c r="F18" s="100" t="e">
        <f t="shared" si="0"/>
        <v>#DIV/0!</v>
      </c>
    </row>
    <row r="19" spans="1:6" outlineLevel="1" x14ac:dyDescent="0.3">
      <c r="A19" s="63" t="s">
        <v>84</v>
      </c>
      <c r="B19" s="64" t="s">
        <v>130</v>
      </c>
      <c r="C19" s="99"/>
      <c r="D19" s="99">
        <v>1.9177900000000001</v>
      </c>
      <c r="E19" s="99">
        <v>0.62885000000000002</v>
      </c>
      <c r="F19" s="100">
        <f t="shared" si="0"/>
        <v>0.32790347222584326</v>
      </c>
    </row>
    <row r="20" spans="1:6" ht="27.6" x14ac:dyDescent="0.3">
      <c r="A20" s="62">
        <v>2</v>
      </c>
      <c r="B20" s="25" t="s">
        <v>234</v>
      </c>
      <c r="C20" s="99">
        <v>0.75853000000000004</v>
      </c>
      <c r="D20" s="99">
        <v>1.5799799999999999</v>
      </c>
      <c r="E20" s="99">
        <v>0.59470000000000001</v>
      </c>
      <c r="F20" s="100">
        <f t="shared" si="0"/>
        <v>0.37639716958442515</v>
      </c>
    </row>
    <row r="21" spans="1:6" outlineLevel="1" x14ac:dyDescent="0.3">
      <c r="A21" s="63" t="s">
        <v>45</v>
      </c>
      <c r="B21" s="64" t="s">
        <v>127</v>
      </c>
      <c r="C21" s="99"/>
      <c r="D21" s="99"/>
      <c r="E21" s="99"/>
      <c r="F21" s="100" t="e">
        <f t="shared" si="0"/>
        <v>#DIV/0!</v>
      </c>
    </row>
    <row r="22" spans="1:6" outlineLevel="1" x14ac:dyDescent="0.3">
      <c r="A22" s="63" t="s">
        <v>46</v>
      </c>
      <c r="B22" s="64" t="s">
        <v>128</v>
      </c>
      <c r="C22" s="99"/>
      <c r="D22" s="99"/>
      <c r="E22" s="99"/>
      <c r="F22" s="100" t="e">
        <f t="shared" si="0"/>
        <v>#DIV/0!</v>
      </c>
    </row>
    <row r="23" spans="1:6" outlineLevel="1" x14ac:dyDescent="0.3">
      <c r="A23" s="63" t="s">
        <v>89</v>
      </c>
      <c r="B23" s="64" t="s">
        <v>129</v>
      </c>
      <c r="C23" s="99"/>
      <c r="D23" s="99"/>
      <c r="E23" s="99"/>
      <c r="F23" s="100" t="e">
        <f t="shared" si="0"/>
        <v>#DIV/0!</v>
      </c>
    </row>
    <row r="24" spans="1:6" outlineLevel="1" x14ac:dyDescent="0.3">
      <c r="A24" s="63" t="s">
        <v>91</v>
      </c>
      <c r="B24" s="64" t="s">
        <v>130</v>
      </c>
      <c r="C24" s="99"/>
      <c r="D24" s="99">
        <v>1.5799799999999999</v>
      </c>
      <c r="E24" s="99">
        <v>0.59470000000000001</v>
      </c>
      <c r="F24" s="100">
        <f t="shared" si="0"/>
        <v>0.37639716958442515</v>
      </c>
    </row>
    <row r="25" spans="1:6" ht="69" x14ac:dyDescent="0.3">
      <c r="A25" s="62">
        <v>3</v>
      </c>
      <c r="B25" s="25" t="s">
        <v>131</v>
      </c>
      <c r="C25" s="99">
        <v>4.7711699999999997</v>
      </c>
      <c r="D25" s="99">
        <v>3.1109499999999999</v>
      </c>
      <c r="E25" s="99">
        <v>0.91771999999999998</v>
      </c>
      <c r="F25" s="100">
        <f t="shared" si="0"/>
        <v>0.2949967051865186</v>
      </c>
    </row>
    <row r="26" spans="1:6" outlineLevel="1" x14ac:dyDescent="0.3">
      <c r="A26" s="63" t="s">
        <v>93</v>
      </c>
      <c r="B26" s="64" t="s">
        <v>127</v>
      </c>
      <c r="C26" s="99"/>
      <c r="D26" s="99"/>
      <c r="E26" s="99"/>
      <c r="F26" s="100" t="e">
        <f t="shared" si="0"/>
        <v>#DIV/0!</v>
      </c>
    </row>
    <row r="27" spans="1:6" outlineLevel="1" x14ac:dyDescent="0.3">
      <c r="A27" s="63" t="s">
        <v>94</v>
      </c>
      <c r="B27" s="64" t="s">
        <v>128</v>
      </c>
      <c r="C27" s="99"/>
      <c r="D27" s="99"/>
      <c r="E27" s="99"/>
      <c r="F27" s="100" t="e">
        <f t="shared" si="0"/>
        <v>#DIV/0!</v>
      </c>
    </row>
    <row r="28" spans="1:6" outlineLevel="1" x14ac:dyDescent="0.3">
      <c r="A28" s="63" t="s">
        <v>95</v>
      </c>
      <c r="B28" s="64" t="s">
        <v>129</v>
      </c>
      <c r="C28" s="99"/>
      <c r="D28" s="99"/>
      <c r="E28" s="99"/>
      <c r="F28" s="100" t="e">
        <f t="shared" si="0"/>
        <v>#DIV/0!</v>
      </c>
    </row>
    <row r="29" spans="1:6" outlineLevel="1" x14ac:dyDescent="0.3">
      <c r="A29" s="63" t="s">
        <v>96</v>
      </c>
      <c r="B29" s="64" t="s">
        <v>130</v>
      </c>
      <c r="C29" s="99">
        <v>4.7711699999999997</v>
      </c>
      <c r="D29" s="99">
        <v>3.1109499999999999</v>
      </c>
      <c r="E29" s="99">
        <v>0.91771999999999998</v>
      </c>
      <c r="F29" s="100">
        <f t="shared" si="0"/>
        <v>0.2949967051865186</v>
      </c>
    </row>
    <row r="30" spans="1:6" ht="69" x14ac:dyDescent="0.3">
      <c r="A30" s="65">
        <v>4</v>
      </c>
      <c r="B30" s="25" t="s">
        <v>132</v>
      </c>
      <c r="C30" s="99">
        <v>1.1581999999999999</v>
      </c>
      <c r="D30" s="99">
        <v>0.82991999999999999</v>
      </c>
      <c r="E30" s="99">
        <v>0.24</v>
      </c>
      <c r="F30" s="100">
        <f t="shared" si="0"/>
        <v>0.2891844997108155</v>
      </c>
    </row>
    <row r="31" spans="1:6" outlineLevel="1" x14ac:dyDescent="0.3">
      <c r="A31" s="63" t="s">
        <v>136</v>
      </c>
      <c r="B31" s="64" t="s">
        <v>127</v>
      </c>
      <c r="C31" s="99"/>
      <c r="D31" s="99"/>
      <c r="E31" s="99"/>
      <c r="F31" s="100" t="e">
        <f t="shared" si="0"/>
        <v>#DIV/0!</v>
      </c>
    </row>
    <row r="32" spans="1:6" outlineLevel="1" x14ac:dyDescent="0.3">
      <c r="A32" s="63" t="s">
        <v>137</v>
      </c>
      <c r="B32" s="64" t="s">
        <v>128</v>
      </c>
      <c r="C32" s="99"/>
      <c r="D32" s="99"/>
      <c r="E32" s="99"/>
      <c r="F32" s="100" t="e">
        <f t="shared" si="0"/>
        <v>#DIV/0!</v>
      </c>
    </row>
    <row r="33" spans="1:6" outlineLevel="1" x14ac:dyDescent="0.3">
      <c r="A33" s="63" t="s">
        <v>138</v>
      </c>
      <c r="B33" s="64" t="s">
        <v>129</v>
      </c>
      <c r="C33" s="99"/>
      <c r="D33" s="99"/>
      <c r="E33" s="99"/>
      <c r="F33" s="100" t="e">
        <f t="shared" si="0"/>
        <v>#DIV/0!</v>
      </c>
    </row>
    <row r="34" spans="1:6" outlineLevel="1" x14ac:dyDescent="0.3">
      <c r="A34" s="63" t="s">
        <v>139</v>
      </c>
      <c r="B34" s="64" t="s">
        <v>130</v>
      </c>
      <c r="C34" s="99">
        <v>1.1581999999999999</v>
      </c>
      <c r="D34" s="99">
        <v>0.82991999999999999</v>
      </c>
      <c r="E34" s="99">
        <v>0.24</v>
      </c>
      <c r="F34" s="100">
        <f t="shared" si="0"/>
        <v>0.2891844997108155</v>
      </c>
    </row>
    <row r="35" spans="1:6" ht="41.4" x14ac:dyDescent="0.3">
      <c r="A35" s="62">
        <v>5</v>
      </c>
      <c r="B35" s="25" t="s">
        <v>133</v>
      </c>
      <c r="C35" s="99">
        <v>0</v>
      </c>
      <c r="D35" s="99">
        <v>0</v>
      </c>
      <c r="E35" s="99">
        <v>0</v>
      </c>
      <c r="F35" s="100" t="e">
        <f t="shared" si="0"/>
        <v>#DIV/0!</v>
      </c>
    </row>
    <row r="36" spans="1:6" ht="55.2" x14ac:dyDescent="0.3">
      <c r="A36" s="63" t="s">
        <v>135</v>
      </c>
      <c r="B36" s="25" t="s">
        <v>134</v>
      </c>
      <c r="C36" s="99">
        <v>0</v>
      </c>
      <c r="D36" s="99">
        <v>0</v>
      </c>
      <c r="E36" s="99">
        <v>0</v>
      </c>
      <c r="F36" s="100" t="e">
        <f t="shared" si="0"/>
        <v>#DIV/0!</v>
      </c>
    </row>
    <row r="38" spans="1:6" x14ac:dyDescent="0.3">
      <c r="B38" t="s">
        <v>220</v>
      </c>
    </row>
  </sheetData>
  <mergeCells count="7">
    <mergeCell ref="B6:F6"/>
    <mergeCell ref="B7:F7"/>
    <mergeCell ref="B8:F9"/>
    <mergeCell ref="A10:F10"/>
    <mergeCell ref="A12:A13"/>
    <mergeCell ref="B12:B13"/>
    <mergeCell ref="C12:F12"/>
  </mergeCells>
  <pageMargins left="0.70866141732283472" right="0" top="0.74803149606299213" bottom="0.74803149606299213" header="0.31496062992125984" footer="0.31496062992125984"/>
  <pageSetup paperSize="9" scale="85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0"/>
  <sheetViews>
    <sheetView topLeftCell="A13" workbookViewId="0">
      <selection activeCell="B15" sqref="B14:B15"/>
    </sheetView>
  </sheetViews>
  <sheetFormatPr defaultRowHeight="14.4" x14ac:dyDescent="0.3"/>
  <cols>
    <col min="2" max="2" width="17.6640625" customWidth="1"/>
    <col min="19" max="19" width="36.33203125" customWidth="1"/>
    <col min="20" max="20" width="26.88671875" customWidth="1"/>
  </cols>
  <sheetData>
    <row r="2" spans="1:20" x14ac:dyDescent="0.3">
      <c r="T2" s="31" t="s">
        <v>170</v>
      </c>
    </row>
    <row r="3" spans="1:20" x14ac:dyDescent="0.3">
      <c r="T3" s="31" t="s">
        <v>171</v>
      </c>
    </row>
    <row r="4" spans="1:20" x14ac:dyDescent="0.3">
      <c r="T4" s="31" t="s">
        <v>172</v>
      </c>
    </row>
    <row r="6" spans="1:20" ht="18" x14ac:dyDescent="0.35">
      <c r="B6" s="117" t="s">
        <v>155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ht="15" thickBot="1" x14ac:dyDescent="0.35"/>
    <row r="8" spans="1:20" ht="83.25" customHeight="1" x14ac:dyDescent="0.3">
      <c r="A8" s="121" t="s">
        <v>0</v>
      </c>
      <c r="B8" s="121" t="s">
        <v>141</v>
      </c>
      <c r="C8" s="162" t="s">
        <v>142</v>
      </c>
      <c r="D8" s="163"/>
      <c r="E8" s="163"/>
      <c r="F8" s="164"/>
      <c r="G8" s="162" t="s">
        <v>143</v>
      </c>
      <c r="H8" s="163"/>
      <c r="I8" s="163"/>
      <c r="J8" s="164"/>
      <c r="K8" s="162" t="s">
        <v>144</v>
      </c>
      <c r="L8" s="163"/>
      <c r="M8" s="163"/>
      <c r="N8" s="164"/>
      <c r="O8" s="162" t="s">
        <v>145</v>
      </c>
      <c r="P8" s="163"/>
      <c r="Q8" s="163"/>
      <c r="R8" s="164"/>
      <c r="S8" s="121" t="s">
        <v>146</v>
      </c>
      <c r="T8" s="121" t="s">
        <v>147</v>
      </c>
    </row>
    <row r="9" spans="1:20" ht="69" customHeight="1" thickBot="1" x14ac:dyDescent="0.35">
      <c r="A9" s="125"/>
      <c r="B9" s="125"/>
      <c r="C9" s="165"/>
      <c r="D9" s="166"/>
      <c r="E9" s="166"/>
      <c r="F9" s="167"/>
      <c r="G9" s="165"/>
      <c r="H9" s="166"/>
      <c r="I9" s="166"/>
      <c r="J9" s="167"/>
      <c r="K9" s="165"/>
      <c r="L9" s="166"/>
      <c r="M9" s="166"/>
      <c r="N9" s="167"/>
      <c r="O9" s="165"/>
      <c r="P9" s="166"/>
      <c r="Q9" s="166"/>
      <c r="R9" s="167"/>
      <c r="S9" s="125"/>
      <c r="T9" s="125"/>
    </row>
    <row r="10" spans="1:20" ht="15" thickBot="1" x14ac:dyDescent="0.35">
      <c r="A10" s="122"/>
      <c r="B10" s="122"/>
      <c r="C10" s="1" t="s">
        <v>148</v>
      </c>
      <c r="D10" s="1" t="s">
        <v>149</v>
      </c>
      <c r="E10" s="1" t="s">
        <v>150</v>
      </c>
      <c r="F10" s="1" t="s">
        <v>151</v>
      </c>
      <c r="G10" s="1" t="s">
        <v>148</v>
      </c>
      <c r="H10" s="1" t="s">
        <v>149</v>
      </c>
      <c r="I10" s="1" t="s">
        <v>150</v>
      </c>
      <c r="J10" s="1" t="s">
        <v>151</v>
      </c>
      <c r="K10" s="1" t="s">
        <v>148</v>
      </c>
      <c r="L10" s="1" t="s">
        <v>149</v>
      </c>
      <c r="M10" s="1" t="s">
        <v>150</v>
      </c>
      <c r="N10" s="1" t="s">
        <v>151</v>
      </c>
      <c r="O10" s="1" t="s">
        <v>148</v>
      </c>
      <c r="P10" s="1" t="s">
        <v>149</v>
      </c>
      <c r="Q10" s="1" t="s">
        <v>150</v>
      </c>
      <c r="R10" s="1" t="s">
        <v>151</v>
      </c>
      <c r="S10" s="122"/>
      <c r="T10" s="122"/>
    </row>
    <row r="11" spans="1:20" ht="15" thickBot="1" x14ac:dyDescent="0.35">
      <c r="A11" s="2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  <c r="Q11" s="1">
        <v>17</v>
      </c>
      <c r="R11" s="1">
        <v>18</v>
      </c>
      <c r="S11" s="1">
        <v>19</v>
      </c>
      <c r="T11" s="1">
        <v>20</v>
      </c>
    </row>
    <row r="12" spans="1:20" ht="28.2" thickBot="1" x14ac:dyDescent="0.35">
      <c r="A12" s="2">
        <v>1</v>
      </c>
      <c r="B12" s="16" t="s">
        <v>209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15" thickBot="1" x14ac:dyDescent="0.35">
      <c r="A13" s="2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" thickBot="1" x14ac:dyDescent="0.35">
      <c r="A14" s="2" t="s">
        <v>152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5" thickBot="1" x14ac:dyDescent="0.35">
      <c r="A15" s="2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28.2" thickBot="1" x14ac:dyDescent="0.35">
      <c r="A16" s="2" t="s">
        <v>153</v>
      </c>
      <c r="B16" s="16" t="s">
        <v>154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9" spans="2:19" x14ac:dyDescent="0.3">
      <c r="B19" s="161" t="s">
        <v>156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</row>
    <row r="20" spans="2:19" x14ac:dyDescent="0.3">
      <c r="B20" s="3" t="s">
        <v>157</v>
      </c>
    </row>
  </sheetData>
  <mergeCells count="10">
    <mergeCell ref="S8:S10"/>
    <mergeCell ref="T8:T10"/>
    <mergeCell ref="B6:T6"/>
    <mergeCell ref="B19:S19"/>
    <mergeCell ref="A8:A10"/>
    <mergeCell ref="B8:B10"/>
    <mergeCell ref="C8:F9"/>
    <mergeCell ref="G8:J9"/>
    <mergeCell ref="K8:N9"/>
    <mergeCell ref="O8:R9"/>
  </mergeCells>
  <pageMargins left="0" right="0" top="0.74803149606299213" bottom="0" header="0.31496062992125984" footer="0.31496062992125984"/>
  <pageSetup paperSize="9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4.9</vt:lpstr>
      <vt:lpstr>4.4.-4.8.</vt:lpstr>
      <vt:lpstr>4.3</vt:lpstr>
      <vt:lpstr>4.2</vt:lpstr>
      <vt:lpstr>4.1.</vt:lpstr>
      <vt:lpstr>3.1.-3.4.</vt:lpstr>
      <vt:lpstr>3.5.</vt:lpstr>
      <vt:lpstr>2.1.</vt:lpstr>
      <vt:lpstr>2.2-2.4..</vt:lpstr>
      <vt:lpstr>1.1.-1.4.</vt:lpstr>
      <vt:lpstr>'4.1.'!Область_печати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2022-03-31T05:45:16Z</dcterms:modified>
</cp:coreProperties>
</file>