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2300" activeTab="0"/>
  </bookViews>
  <sheets>
    <sheet name="приложение 2(а,в)" sheetId="1" r:id="rId1"/>
    <sheet name="приложение 3а" sheetId="2" state="hidden" r:id="rId2"/>
    <sheet name="приложение 3в" sheetId="3" state="hidden" r:id="rId3"/>
    <sheet name="приложение 2" sheetId="4" r:id="rId4"/>
    <sheet name="приложение 3" sheetId="5" r:id="rId5"/>
    <sheet name="приложение 4" sheetId="6" r:id="rId6"/>
    <sheet name="приложение 5" sheetId="7" r:id="rId7"/>
    <sheet name="приложение 4 за 2020" sheetId="8" r:id="rId8"/>
  </sheets>
  <externalReferences>
    <externalReference r:id="rId11"/>
  </externalReferences>
  <definedNames>
    <definedName name="_xlnm.Print_Area" localSheetId="5">'приложение 4'!$A$1:$DA$32</definedName>
    <definedName name="_xlnm.Print_Area" localSheetId="6">'приложение 5'!$A$1:$DA$31</definedName>
  </definedNames>
  <calcPr fullCalcOnLoad="1"/>
</workbook>
</file>

<file path=xl/comments6.xml><?xml version="1.0" encoding="utf-8"?>
<comments xmlns="http://schemas.openxmlformats.org/spreadsheetml/2006/main">
  <authors>
    <author>zm3</author>
  </authors>
  <commentList>
    <comment ref="A10" authorId="0">
      <text>
        <r>
          <rPr>
            <b/>
            <sz val="9"/>
            <rFont val="Tahoma"/>
            <family val="2"/>
          </rPr>
          <t>zm3:</t>
        </r>
        <r>
          <rPr>
            <sz val="9"/>
            <rFont val="Tahoma"/>
            <family val="2"/>
          </rPr>
          <t xml:space="preserve">
9 мес 2021 года
</t>
        </r>
      </text>
    </comment>
  </commentList>
</comments>
</file>

<file path=xl/comments7.xml><?xml version="1.0" encoding="utf-8"?>
<comments xmlns="http://schemas.openxmlformats.org/spreadsheetml/2006/main">
  <authors>
    <author>zm3</author>
  </authors>
  <commentList>
    <comment ref="A10" authorId="0">
      <text>
        <r>
          <rPr>
            <b/>
            <sz val="9"/>
            <rFont val="Tahoma"/>
            <family val="2"/>
          </rPr>
          <t>zm3:</t>
        </r>
        <r>
          <rPr>
            <sz val="9"/>
            <rFont val="Tahoma"/>
            <family val="2"/>
          </rPr>
          <t xml:space="preserve">
9 мес 2021 год
</t>
        </r>
      </text>
    </comment>
  </commentList>
</comments>
</file>

<file path=xl/comments8.xml><?xml version="1.0" encoding="utf-8"?>
<comments xmlns="http://schemas.openxmlformats.org/spreadsheetml/2006/main">
  <authors>
    <author>zm3</author>
  </authors>
  <commentList>
    <comment ref="A10" authorId="0">
      <text>
        <r>
          <rPr>
            <b/>
            <sz val="9"/>
            <rFont val="Tahoma"/>
            <family val="2"/>
          </rPr>
          <t>zm3:</t>
        </r>
        <r>
          <rPr>
            <sz val="9"/>
            <rFont val="Tahoma"/>
            <family val="2"/>
          </rPr>
          <t xml:space="preserve">
9 мес 2021 года
</t>
        </r>
      </text>
    </comment>
  </commentList>
</comments>
</file>

<file path=xl/sharedStrings.xml><?xml version="1.0" encoding="utf-8"?>
<sst xmlns="http://schemas.openxmlformats.org/spreadsheetml/2006/main" count="363" uniqueCount="152">
  <si>
    <t>(форма)</t>
  </si>
  <si>
    <t>Приложение № 4</t>
  </si>
  <si>
    <t>1.</t>
  </si>
  <si>
    <t>2.</t>
  </si>
  <si>
    <t>3.</t>
  </si>
  <si>
    <t>4.</t>
  </si>
  <si>
    <t>Наименование мероприятий</t>
  </si>
  <si>
    <t>Расчет</t>
  </si>
  <si>
    <t>N    п/п</t>
  </si>
  <si>
    <t xml:space="preserve">Показатели               </t>
  </si>
  <si>
    <t xml:space="preserve">1.   </t>
  </si>
  <si>
    <t xml:space="preserve">Расходы по выполнению мероприятий по технологическому присоединению, всего    </t>
  </si>
  <si>
    <t xml:space="preserve">1.1.  </t>
  </si>
  <si>
    <t xml:space="preserve">Вспомогательные материалы              </t>
  </si>
  <si>
    <t>1.2.</t>
  </si>
  <si>
    <t>1.3.</t>
  </si>
  <si>
    <t xml:space="preserve">Оплата труда ППП (без ЕСН)             </t>
  </si>
  <si>
    <t xml:space="preserve">1.5.  </t>
  </si>
  <si>
    <t xml:space="preserve">1.6.  </t>
  </si>
  <si>
    <t xml:space="preserve">Прочие расходы, всего, в том числе:    </t>
  </si>
  <si>
    <t xml:space="preserve">1.5.1. </t>
  </si>
  <si>
    <t xml:space="preserve"> работы и услуги производственного характера</t>
  </si>
  <si>
    <t xml:space="preserve">1.5.2. </t>
  </si>
  <si>
    <t xml:space="preserve"> налоги, и сборы, уменьшающие налогооблагаемую базу на прибыль, всего                        </t>
  </si>
  <si>
    <t xml:space="preserve">1.5.3. </t>
  </si>
  <si>
    <t xml:space="preserve">работы и услуги непроизводственного характера, в т.ч.: </t>
  </si>
  <si>
    <t>1.5.3.1.</t>
  </si>
  <si>
    <t xml:space="preserve">услуги связи                           </t>
  </si>
  <si>
    <t>1.5.3.2.</t>
  </si>
  <si>
    <t xml:space="preserve">расходы на охрану и пожарную безопасность          </t>
  </si>
  <si>
    <t>1.5.3.3.</t>
  </si>
  <si>
    <t>1.5.3.4.</t>
  </si>
  <si>
    <t>1.5.3.5.</t>
  </si>
  <si>
    <t xml:space="preserve">другие прочие расходы, связанные с производством и реализацией                 </t>
  </si>
  <si>
    <t xml:space="preserve">Внереализационные расходы, всего       </t>
  </si>
  <si>
    <t xml:space="preserve">1.6.1. </t>
  </si>
  <si>
    <t xml:space="preserve">расходы на услуги банков             </t>
  </si>
  <si>
    <t xml:space="preserve">1.6.2. </t>
  </si>
  <si>
    <t xml:space="preserve">% за пользование кредитом            </t>
  </si>
  <si>
    <t xml:space="preserve">1.6.3. </t>
  </si>
  <si>
    <t xml:space="preserve">1.6.4. </t>
  </si>
  <si>
    <t xml:space="preserve"> денежные выплаты социального характера по кол.договору</t>
  </si>
  <si>
    <t xml:space="preserve">1.6.6. </t>
  </si>
  <si>
    <t xml:space="preserve">другие расходы из прибыли            </t>
  </si>
  <si>
    <t>Строительство пунктов секционирования (распределенных пунктов)</t>
  </si>
  <si>
    <t>Строительство центров питания и подстанций уровнем напряжения 35 кВ и выше</t>
  </si>
  <si>
    <t>Строительство кабельных линий электропередачи:</t>
  </si>
  <si>
    <t>0,4 кВ</t>
  </si>
  <si>
    <t>1 - 20 кВ</t>
  </si>
  <si>
    <t>35 кВ</t>
  </si>
  <si>
    <t>Строительство воздушных линий электропередачи:</t>
  </si>
  <si>
    <t>35 кВ
и выше</t>
  </si>
  <si>
    <t>До 15 кВт - всего</t>
  </si>
  <si>
    <t>И Н Ф О Р М А Ц И Я</t>
  </si>
  <si>
    <t>Категория заявителей</t>
  </si>
  <si>
    <t>Приложение № 2</t>
  </si>
  <si>
    <t xml:space="preserve">плата за аренду имущества  (аренда земли)            </t>
  </si>
  <si>
    <t>В.И. Можара</t>
  </si>
  <si>
    <t>2019 год</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</si>
  <si>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</si>
  <si>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</si>
  <si>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о фактических средних данных о присоединенных объемах
максимальной мощности за 3 предыдущих года
по каждому мероприятию</t>
  </si>
  <si>
    <t>Фактические
расходы на
строительство
подстанций
за 3 предыдущих
года
(тыс. рублей)</t>
  </si>
  <si>
    <t>Объем мощности,
введенной
в основные фонды
за 3 предыдущих
года (кВт)</t>
  </si>
  <si>
    <t>Строительство комплектных трансформаторных
подстанций и распределительных трансформаторных подстанций с уровнем напряжения до 35 кВ</t>
  </si>
  <si>
    <t>Приложение № 3</t>
  </si>
  <si>
    <t>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</si>
  <si>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</si>
  <si>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</si>
  <si>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</si>
  <si>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(в ред. Постановления Правительства РФ
от 07.03.2020 № 246)</t>
  </si>
  <si>
    <t>об осуществлении технологического присоединения по договорам, 
заключенным за текущий год</t>
  </si>
  <si>
    <t>Количество 
договоров (штук)</t>
  </si>
  <si>
    <t>Максимальная 
мощность (кВт)</t>
  </si>
  <si>
    <t>Стоимость 
договоров (без НДС)
(тыс. рублей)</t>
  </si>
  <si>
    <t>1 - 20
кВ</t>
  </si>
  <si>
    <t>в том числе
льготная категория *</t>
  </si>
  <si>
    <t>От 15 до 150 кВт - всего</t>
  </si>
  <si>
    <t>в том числе
льготная категория **</t>
  </si>
  <si>
    <t>От 150 кВт до 670 кВт - всего</t>
  </si>
  <si>
    <t>в том числе
по индивидуальному проекту</t>
  </si>
  <si>
    <t>От 670 кВт - всего</t>
  </si>
  <si>
    <r>
      <t>_____</t>
    </r>
    <r>
      <rPr>
        <sz val="8"/>
        <rFont val="Times New Roman"/>
        <family val="1"/>
      </rPr>
      <t>*</t>
    </r>
    <r>
      <rPr>
        <sz val="8"/>
        <color indexed="9"/>
        <rFont val="Times New Roman"/>
        <family val="1"/>
      </rPr>
      <t>_</t>
    </r>
    <r>
      <rPr>
        <sz val="8"/>
        <rFont val="Times New Roman"/>
        <family val="1"/>
      </rPr>
      <t>Заявители, оплачивающие технологическое присоединение своих энергопринимающих устройств в размере не более 550 рублей.</t>
    </r>
  </si>
  <si>
    <r>
      <t>_____</t>
    </r>
    <r>
      <rPr>
        <sz val="8"/>
        <rFont val="Times New Roman"/>
        <family val="1"/>
      </rPr>
      <t>**</t>
    </r>
    <r>
      <rPr>
        <sz val="8"/>
        <color indexed="9"/>
        <rFont val="Times New Roman"/>
        <family val="1"/>
      </rPr>
      <t>_</t>
    </r>
    <r>
      <rPr>
        <sz val="8"/>
        <rFont val="Times New Roman"/>
        <family val="1"/>
      </rPr>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</si>
  <si>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Приложение № 5</t>
  </si>
  <si>
    <t>о поданных заявках на технологическое присоединение за текущий год</t>
  </si>
  <si>
    <t>Количество заявок
(штук)</t>
  </si>
  <si>
    <t>Максимальная мощность
(кВт)</t>
  </si>
  <si>
    <t>Приложение 3</t>
  </si>
  <si>
    <t>к Методическим указаниям</t>
  </si>
  <si>
    <t xml:space="preserve">по определению размера платы </t>
  </si>
  <si>
    <t>за технологическое присоединение</t>
  </si>
  <si>
    <t xml:space="preserve"> к электрическим сетям</t>
  </si>
  <si>
    <t>фактических расходов на выполнени мероприятий</t>
  </si>
  <si>
    <t>по технологическому присоединению, предусмотренных                                                               подпунктами "а" и "в" пункта 16 Методических указаний,</t>
  </si>
  <si>
    <t>за 2017 - 2019 года</t>
  </si>
  <si>
    <t>МУП "Уссурийск-Электросеть"</t>
  </si>
  <si>
    <t>тыс. руб.</t>
  </si>
  <si>
    <t>Данные за предыдущий период регулирования (n-2)</t>
  </si>
  <si>
    <t>Данные за год (n-3), предшествующий предыдущему периоду регулирования</t>
  </si>
  <si>
    <t>Данные за год (n-4),  предшествующий году (n-3)</t>
  </si>
  <si>
    <t>Подготовка и выдача сетевой организацией технических условий заявителю</t>
  </si>
  <si>
    <t>Электроэнергия на хозяйственные нужды</t>
  </si>
  <si>
    <t xml:space="preserve">1.4.  </t>
  </si>
  <si>
    <t xml:space="preserve">Отчисления на социальные взносы       </t>
  </si>
  <si>
    <t>1.5.</t>
  </si>
  <si>
    <t>Амортизационные отчисления</t>
  </si>
  <si>
    <t>расходы на информационное обслуживание, иные услуги, связанные с деятельностью по технологическому присоединению</t>
  </si>
  <si>
    <t xml:space="preserve">прочие обоснованные расходы          </t>
  </si>
  <si>
    <t>Директор МУП "Уссурийск-Электросеть"</t>
  </si>
  <si>
    <t>Начальник отдела технико-экономического планирования организации труда и заработной платы</t>
  </si>
  <si>
    <t xml:space="preserve">О.А.Пуховая </t>
  </si>
  <si>
    <t>тел. 8 (4234) 32-08-38</t>
  </si>
  <si>
    <t>N п/п</t>
  </si>
  <si>
    <t>Проверка сетевой организацией выполнения заявителем технических условий в том числе проверка технических условий и фактическое присоединение</t>
  </si>
  <si>
    <t>расходы на информационное обслуживание, иные услуги, связанные с деятельностью по технологическому писоединению</t>
  </si>
  <si>
    <t>к методическим указаниям по определению размера платы за технологическое присоединение к электрическим сетям</t>
  </si>
  <si>
    <t>Расходы</t>
  </si>
  <si>
    <t xml:space="preserve">на выполнение мероприятий по технологическому присоединению, </t>
  </si>
  <si>
    <t>предусмотренным подпунктами "а" и "в" пункта 16 Методических указаний,</t>
  </si>
  <si>
    <t>№ п/п</t>
  </si>
  <si>
    <t>Период</t>
  </si>
  <si>
    <t>категория мощности, кВт</t>
  </si>
  <si>
    <t>Информация для расчета стандартизированной тарифной ставки С1</t>
  </si>
  <si>
    <t>Расходы на одно присоединение, руб.</t>
  </si>
  <si>
    <t>Расходы по каждому мероприятию, рую.</t>
  </si>
  <si>
    <t>Количество технологических присоединений, шт.</t>
  </si>
  <si>
    <t>Объем максимаальной мощности, кВт</t>
  </si>
  <si>
    <t>до 150 включительно</t>
  </si>
  <si>
    <t>свыше 150</t>
  </si>
  <si>
    <t>Итого</t>
  </si>
  <si>
    <t>2018 год</t>
  </si>
  <si>
    <t>Пуховая О.А.</t>
  </si>
  <si>
    <t xml:space="preserve"> </t>
  </si>
  <si>
    <t xml:space="preserve">Начальник отдела технико-экономического планирования </t>
  </si>
  <si>
    <t>организации труда и заработной платы</t>
  </si>
  <si>
    <t>n-регулируемый период (2021 год)</t>
  </si>
  <si>
    <t>за 2018- 2020 года</t>
  </si>
  <si>
    <t>2020 год</t>
  </si>
  <si>
    <t>об осуществлении технологического присоединения по договорам, 
заключенным за 2020 год</t>
  </si>
  <si>
    <t>Проверка сетевой организацией выполнения технических условий Заявителем</t>
  </si>
  <si>
    <t>2.1.</t>
  </si>
  <si>
    <r>
      <t xml:space="preserve">Выдача сетевой организацией акта об осуществлении технологического присоединения Заявителям, юридическим лицам или индивидуальным предпринимателем  по второй или третьей категории надежности энергопринимающих устройств, максимальная мощность которых составляет до 150 кВт включительно и физическим лицам до 15 кВт
на уровне напряжения </t>
    </r>
    <r>
      <rPr>
        <u val="single"/>
        <sz val="11"/>
        <color indexed="8"/>
        <rFont val="Calibri"/>
        <family val="2"/>
      </rPr>
      <t>выше 0,4 кВ;</t>
    </r>
    <r>
      <rPr>
        <sz val="10"/>
        <rFont val="Arial Cyr"/>
        <family val="0"/>
      </rPr>
      <t xml:space="preserve">
</t>
    </r>
  </si>
  <si>
    <t>до 15 кВТ; от 16 до 150 кВт включительно</t>
  </si>
  <si>
    <t xml:space="preserve"> 6(10) кВ</t>
  </si>
  <si>
    <t>2.2.</t>
  </si>
  <si>
    <r>
      <t xml:space="preserve">Проверка сетевой организацией выполнения технических условий Заявителями,   для случаев технологического присоединения объектов Заявителей, юридическим лицам или индивидуальным предпринимателем  по второй или третьей категории надежности энергопринимающих устройств, максимальная мощность которых составляет до 150 кВт включительно и физическим лицам до 15 кВ </t>
    </r>
    <r>
      <rPr>
        <u val="single"/>
        <sz val="10"/>
        <color indexed="8"/>
        <rFont val="Calibri"/>
        <family val="2"/>
      </rPr>
      <t xml:space="preserve">на уровне напряжения не выше 0,4 кВ;  юридическим лицом или индивидуальным предпринимателем, максимальная мощность  свыше 150 кВт и менее 670 кВт
</t>
    </r>
    <r>
      <rPr>
        <sz val="10"/>
        <color indexed="8"/>
        <rFont val="Calibri"/>
        <family val="2"/>
      </rPr>
      <t xml:space="preserve">
</t>
    </r>
  </si>
  <si>
    <t xml:space="preserve"> 0,4 кВ</t>
  </si>
  <si>
    <t>0,4; 6(10) кВ</t>
  </si>
  <si>
    <t>уровень напряжения</t>
  </si>
  <si>
    <t xml:space="preserve">2021 год </t>
  </si>
  <si>
    <t>период 2018-2020 годы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</si>
</sst>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
    <numFmt numFmtId="179" formatCode="0.0"/>
  </numFmts>
  <fonts count="72">
    <font>
      <sz val="10"/>
      <name val="Arial Cyr"/>
      <family val="0"/>
    </font>
    <font>
      <sz val="10"/>
      <name val="Times New Roman"/>
      <family val="1"/>
    </font>
    <font>
      <sz val="9"/>
      <name val="Times New Roman"/>
      <family val="1"/>
    </font>
    <font>
      <sz val="12"/>
      <name val="Times New Roman"/>
      <family val="1"/>
    </font>
    <font>
      <sz val="12"/>
      <color indexed="8"/>
      <name val="Times New Roman"/>
      <family val="1"/>
    </font>
    <font>
      <b/>
      <sz val="13"/>
      <name val="Times New Roman"/>
      <family val="1"/>
    </font>
    <font>
      <sz val="8"/>
      <color indexed="9"/>
      <name val="Times New Roman"/>
      <family val="1"/>
    </font>
    <font>
      <sz val="8"/>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4"/>
      <color indexed="8"/>
      <name val="Calibri"/>
      <family val="2"/>
    </font>
    <font>
      <sz val="10"/>
      <color indexed="8"/>
      <name val="Times New Roman"/>
      <family val="1"/>
    </font>
    <font>
      <sz val="11"/>
      <color indexed="8"/>
      <name val="Times New Roman"/>
      <family val="1"/>
    </font>
    <font>
      <sz val="10"/>
      <color indexed="8"/>
      <name val="Calibri"/>
      <family val="2"/>
    </font>
    <font>
      <sz val="12"/>
      <color indexed="8"/>
      <name val="Calibri"/>
      <family val="2"/>
    </font>
    <font>
      <i/>
      <sz val="12"/>
      <color indexed="8"/>
      <name val="Calibri"/>
      <family val="2"/>
    </font>
    <font>
      <b/>
      <i/>
      <sz val="12"/>
      <color indexed="8"/>
      <name val="Calibri"/>
      <family val="2"/>
    </font>
    <font>
      <b/>
      <sz val="12"/>
      <color indexed="8"/>
      <name val="Calibri"/>
      <family val="2"/>
    </font>
    <font>
      <u val="single"/>
      <sz val="14"/>
      <color indexed="8"/>
      <name val="Calibri"/>
      <family val="2"/>
    </font>
    <font>
      <b/>
      <sz val="16"/>
      <color indexed="8"/>
      <name val="Calibri"/>
      <family val="2"/>
    </font>
    <font>
      <u val="single"/>
      <sz val="11"/>
      <color indexed="8"/>
      <name val="Calibri"/>
      <family val="2"/>
    </font>
    <font>
      <u val="single"/>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4"/>
      <color theme="1"/>
      <name val="Calibri"/>
      <family val="2"/>
    </font>
    <font>
      <sz val="10"/>
      <color theme="1"/>
      <name val="Times New Roman"/>
      <family val="1"/>
    </font>
    <font>
      <sz val="11"/>
      <color theme="1"/>
      <name val="Times New Roman"/>
      <family val="1"/>
    </font>
    <font>
      <sz val="10"/>
      <color theme="1"/>
      <name val="Calibri"/>
      <family val="2"/>
    </font>
    <font>
      <sz val="12"/>
      <color theme="1"/>
      <name val="Calibri"/>
      <family val="2"/>
    </font>
    <font>
      <i/>
      <sz val="12"/>
      <color theme="1"/>
      <name val="Calibri"/>
      <family val="2"/>
    </font>
    <font>
      <b/>
      <i/>
      <sz val="12"/>
      <color theme="1"/>
      <name val="Calibri"/>
      <family val="2"/>
    </font>
    <font>
      <u val="single"/>
      <sz val="14"/>
      <color theme="1"/>
      <name val="Calibri"/>
      <family val="2"/>
    </font>
    <font>
      <b/>
      <sz val="12"/>
      <color theme="1"/>
      <name val="Calibri"/>
      <family val="2"/>
    </font>
    <font>
      <b/>
      <sz val="16"/>
      <color theme="1"/>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color indexed="63"/>
      </bottom>
    </border>
    <border>
      <left style="thin"/>
      <right style="medium"/>
      <top/>
      <bottom style="thin"/>
    </border>
    <border>
      <left style="thin"/>
      <right style="thin"/>
      <top style="thin"/>
      <bottom>
        <color indexed="63"/>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medium"/>
      <bottom/>
    </border>
    <border>
      <left style="thin"/>
      <right style="thin"/>
      <top/>
      <bottom style="medium"/>
    </border>
    <border>
      <left style="medium"/>
      <right style="thin"/>
      <top/>
      <bottom/>
    </border>
    <border>
      <left style="medium"/>
      <right style="thin"/>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medium"/>
      <bottom/>
    </border>
    <border>
      <left style="thin"/>
      <right/>
      <top style="medium"/>
      <bottom/>
    </border>
    <border>
      <left/>
      <right style="thin"/>
      <top style="medium"/>
      <bottom/>
    </border>
    <border>
      <left style="thin"/>
      <right/>
      <top/>
      <bottom/>
    </border>
    <border>
      <left style="thin"/>
      <right/>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color indexed="63"/>
      </top>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203">
    <xf numFmtId="0" fontId="0" fillId="0" borderId="0" xfId="0" applyAlignment="1">
      <alignment/>
    </xf>
    <xf numFmtId="0" fontId="59" fillId="0" borderId="10" xfId="0" applyFont="1" applyBorder="1" applyAlignment="1">
      <alignment vertical="top" wrapText="1"/>
    </xf>
    <xf numFmtId="0" fontId="60" fillId="0" borderId="10" xfId="0" applyFont="1" applyBorder="1" applyAlignment="1">
      <alignment horizontal="left" vertical="top" wrapText="1" indent="1"/>
    </xf>
    <xf numFmtId="0" fontId="60" fillId="0" borderId="10" xfId="0" applyFont="1" applyBorder="1" applyAlignment="1">
      <alignment horizontal="left" vertical="top" wrapText="1" indent="3"/>
    </xf>
    <xf numFmtId="0" fontId="61" fillId="0" borderId="0" xfId="0" applyFont="1" applyAlignment="1">
      <alignment/>
    </xf>
    <xf numFmtId="0" fontId="60" fillId="0" borderId="0" xfId="0" applyFont="1" applyAlignment="1">
      <alignment/>
    </xf>
    <xf numFmtId="0" fontId="0" fillId="0" borderId="0" xfId="0" applyAlignment="1">
      <alignment horizontal="right"/>
    </xf>
    <xf numFmtId="4" fontId="60" fillId="0" borderId="10" xfId="0" applyNumberFormat="1" applyFont="1" applyBorder="1" applyAlignment="1">
      <alignment vertical="top" wrapText="1"/>
    </xf>
    <xf numFmtId="4" fontId="59" fillId="0" borderId="10" xfId="0" applyNumberFormat="1" applyFont="1" applyBorder="1" applyAlignment="1">
      <alignment vertical="top" wrapText="1"/>
    </xf>
    <xf numFmtId="0" fontId="60" fillId="0" borderId="10" xfId="0" applyFont="1" applyBorder="1" applyAlignment="1">
      <alignment vertical="top" wrapText="1"/>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right"/>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1" fillId="0" borderId="11" xfId="0" applyNumberFormat="1" applyFont="1" applyBorder="1" applyAlignment="1">
      <alignment horizontal="center" vertical="center" wrapText="1"/>
    </xf>
    <xf numFmtId="0" fontId="3" fillId="0" borderId="12" xfId="0" applyNumberFormat="1"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left" vertical="top"/>
    </xf>
    <xf numFmtId="0" fontId="61" fillId="0" borderId="0" xfId="0" applyFont="1" applyAlignment="1">
      <alignment horizontal="center" wrapText="1"/>
    </xf>
    <xf numFmtId="0" fontId="62" fillId="0" borderId="0" xfId="0" applyFont="1" applyAlignment="1">
      <alignment horizontal="left" wrapText="1"/>
    </xf>
    <xf numFmtId="0" fontId="63" fillId="0" borderId="10" xfId="0" applyFont="1" applyBorder="1" applyAlignment="1">
      <alignment horizontal="center" vertical="center" wrapText="1"/>
    </xf>
    <xf numFmtId="0" fontId="0" fillId="0" borderId="0" xfId="0" applyFont="1" applyAlignment="1">
      <alignment horizontal="center" vertical="center"/>
    </xf>
    <xf numFmtId="0" fontId="64" fillId="0" borderId="10" xfId="0" applyFont="1" applyBorder="1" applyAlignment="1">
      <alignment horizontal="center" vertical="top" wrapText="1"/>
    </xf>
    <xf numFmtId="0" fontId="62" fillId="0" borderId="10" xfId="0" applyFont="1" applyBorder="1" applyAlignment="1">
      <alignment horizontal="center" vertical="top" wrapText="1"/>
    </xf>
    <xf numFmtId="0" fontId="64" fillId="0" borderId="0" xfId="0" applyFont="1" applyAlignment="1">
      <alignment/>
    </xf>
    <xf numFmtId="0" fontId="60" fillId="33" borderId="10" xfId="0" applyFont="1" applyFill="1" applyBorder="1" applyAlignment="1">
      <alignment horizontal="center" vertical="top" wrapText="1"/>
    </xf>
    <xf numFmtId="0" fontId="60" fillId="4" borderId="10" xfId="0" applyFont="1" applyFill="1" applyBorder="1" applyAlignment="1">
      <alignment vertical="top" wrapText="1"/>
    </xf>
    <xf numFmtId="0" fontId="0" fillId="0" borderId="0" xfId="0" applyFont="1" applyAlignment="1">
      <alignment/>
    </xf>
    <xf numFmtId="0" fontId="60" fillId="0" borderId="10" xfId="0" applyFont="1" applyBorder="1" applyAlignment="1">
      <alignment horizontal="right" vertical="top" wrapText="1"/>
    </xf>
    <xf numFmtId="0" fontId="4"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0" fillId="34" borderId="0" xfId="0" applyFill="1" applyBorder="1" applyAlignment="1">
      <alignment/>
    </xf>
    <xf numFmtId="0" fontId="60" fillId="0" borderId="10" xfId="0" applyFont="1" applyBorder="1" applyAlignment="1">
      <alignment horizontal="right" vertical="top" wrapText="1" indent="1"/>
    </xf>
    <xf numFmtId="0" fontId="61" fillId="0" borderId="0" xfId="0" applyFont="1" applyAlignment="1">
      <alignment wrapText="1"/>
    </xf>
    <xf numFmtId="0" fontId="0" fillId="0" borderId="13" xfId="0" applyBorder="1" applyAlignment="1">
      <alignment horizontal="center" wrapText="1"/>
    </xf>
    <xf numFmtId="0" fontId="0" fillId="0" borderId="14" xfId="0" applyBorder="1" applyAlignment="1">
      <alignment horizontal="center" vertical="center" wrapText="1"/>
    </xf>
    <xf numFmtId="4" fontId="65" fillId="0" borderId="14" xfId="0" applyNumberFormat="1" applyFont="1" applyBorder="1" applyAlignment="1">
      <alignment/>
    </xf>
    <xf numFmtId="0" fontId="65" fillId="0" borderId="14" xfId="0" applyFont="1" applyBorder="1" applyAlignment="1">
      <alignment horizontal="right" wrapText="1"/>
    </xf>
    <xf numFmtId="4" fontId="0" fillId="0" borderId="15" xfId="0" applyNumberFormat="1" applyBorder="1" applyAlignment="1">
      <alignment horizontal="right" wrapText="1"/>
    </xf>
    <xf numFmtId="0" fontId="0" fillId="0" borderId="10" xfId="0" applyBorder="1" applyAlignment="1">
      <alignment horizontal="center" vertical="center" wrapText="1"/>
    </xf>
    <xf numFmtId="4" fontId="65" fillId="0" borderId="16" xfId="0" applyNumberFormat="1" applyFont="1" applyBorder="1" applyAlignment="1">
      <alignment/>
    </xf>
    <xf numFmtId="0" fontId="65" fillId="0" borderId="16" xfId="0" applyFont="1" applyBorder="1" applyAlignment="1">
      <alignment horizontal="right" wrapText="1"/>
    </xf>
    <xf numFmtId="4" fontId="0" fillId="0" borderId="17" xfId="0" applyNumberFormat="1" applyBorder="1" applyAlignment="1">
      <alignment horizontal="right" wrapText="1"/>
    </xf>
    <xf numFmtId="0" fontId="65" fillId="0" borderId="0" xfId="0" applyFont="1" applyAlignment="1">
      <alignment/>
    </xf>
    <xf numFmtId="0" fontId="66" fillId="35" borderId="13" xfId="0" applyFont="1" applyFill="1" applyBorder="1" applyAlignment="1">
      <alignment horizontal="center" vertical="center" wrapText="1"/>
    </xf>
    <xf numFmtId="4" fontId="66" fillId="35" borderId="13" xfId="0" applyNumberFormat="1" applyFont="1" applyFill="1" applyBorder="1" applyAlignment="1">
      <alignment/>
    </xf>
    <xf numFmtId="0" fontId="66" fillId="35" borderId="13" xfId="0" applyFont="1" applyFill="1" applyBorder="1" applyAlignment="1">
      <alignment horizontal="right"/>
    </xf>
    <xf numFmtId="4" fontId="66" fillId="35" borderId="17" xfId="0" applyNumberFormat="1" applyFont="1" applyFill="1" applyBorder="1" applyAlignment="1">
      <alignment horizontal="right" wrapText="1"/>
    </xf>
    <xf numFmtId="4" fontId="0" fillId="0" borderId="18" xfId="0" applyNumberFormat="1" applyBorder="1" applyAlignment="1">
      <alignment horizontal="right" wrapText="1"/>
    </xf>
    <xf numFmtId="0" fontId="67" fillId="35" borderId="13" xfId="0" applyFont="1" applyFill="1" applyBorder="1" applyAlignment="1">
      <alignment horizontal="center" vertical="center" wrapText="1"/>
    </xf>
    <xf numFmtId="4" fontId="67" fillId="35" borderId="13" xfId="0" applyNumberFormat="1" applyFont="1" applyFill="1" applyBorder="1" applyAlignment="1">
      <alignment/>
    </xf>
    <xf numFmtId="0" fontId="67" fillId="35" borderId="13" xfId="0" applyFont="1" applyFill="1" applyBorder="1" applyAlignment="1">
      <alignment horizontal="right"/>
    </xf>
    <xf numFmtId="4" fontId="67" fillId="35" borderId="19" xfId="0" applyNumberFormat="1" applyFont="1" applyFill="1" applyBorder="1" applyAlignment="1">
      <alignment horizontal="right"/>
    </xf>
    <xf numFmtId="4" fontId="65" fillId="0" borderId="10" xfId="0" applyNumberFormat="1" applyFont="1" applyBorder="1" applyAlignment="1">
      <alignment/>
    </xf>
    <xf numFmtId="4" fontId="66" fillId="35" borderId="17" xfId="0" applyNumberFormat="1" applyFont="1" applyFill="1" applyBorder="1" applyAlignment="1">
      <alignment horizontal="right"/>
    </xf>
    <xf numFmtId="0" fontId="0" fillId="34" borderId="0" xfId="0" applyFill="1" applyAlignment="1">
      <alignment horizontal="center" wrapText="1"/>
    </xf>
    <xf numFmtId="0" fontId="0" fillId="34" borderId="0" xfId="0" applyFill="1" applyAlignment="1">
      <alignment/>
    </xf>
    <xf numFmtId="0" fontId="4" fillId="0" borderId="0" xfId="0" applyFont="1" applyAlignment="1">
      <alignment wrapText="1"/>
    </xf>
    <xf numFmtId="0" fontId="0" fillId="0" borderId="0" xfId="0" applyAlignment="1">
      <alignment wrapText="1"/>
    </xf>
    <xf numFmtId="0" fontId="0" fillId="34" borderId="0" xfId="0" applyFill="1" applyBorder="1" applyAlignment="1">
      <alignment wrapText="1"/>
    </xf>
    <xf numFmtId="0" fontId="4" fillId="0" borderId="0" xfId="0" applyFont="1" applyAlignment="1">
      <alignment/>
    </xf>
    <xf numFmtId="0" fontId="3" fillId="0" borderId="0" xfId="0" applyFont="1" applyAlignment="1">
      <alignment/>
    </xf>
    <xf numFmtId="0" fontId="5" fillId="0" borderId="0" xfId="0" applyNumberFormat="1" applyFont="1" applyBorder="1" applyAlignment="1">
      <alignment/>
    </xf>
    <xf numFmtId="0" fontId="5" fillId="0" borderId="0" xfId="0" applyNumberFormat="1" applyFont="1" applyBorder="1" applyAlignment="1">
      <alignment wrapText="1"/>
    </xf>
    <xf numFmtId="0" fontId="1" fillId="0" borderId="12" xfId="0" applyNumberFormat="1" applyFont="1" applyBorder="1" applyAlignment="1">
      <alignment vertical="center"/>
    </xf>
    <xf numFmtId="49" fontId="1" fillId="0" borderId="12" xfId="0" applyNumberFormat="1" applyFont="1" applyBorder="1" applyAlignment="1">
      <alignment vertical="top"/>
    </xf>
    <xf numFmtId="0" fontId="1" fillId="0" borderId="12" xfId="0" applyNumberFormat="1" applyFont="1" applyBorder="1" applyAlignment="1">
      <alignment vertical="top" wrapText="1"/>
    </xf>
    <xf numFmtId="0" fontId="1" fillId="0" borderId="0" xfId="0" applyNumberFormat="1" applyFont="1" applyBorder="1" applyAlignment="1">
      <alignment horizontal="center"/>
    </xf>
    <xf numFmtId="0" fontId="1" fillId="0" borderId="0" xfId="0" applyNumberFormat="1" applyFont="1" applyBorder="1" applyAlignment="1">
      <alignment horizontal="center" vertical="top" wrapText="1"/>
    </xf>
    <xf numFmtId="0" fontId="2" fillId="0" borderId="0" xfId="0" applyNumberFormat="1" applyFont="1" applyBorder="1" applyAlignment="1">
      <alignment horizont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vertical="top"/>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3" fillId="0" borderId="0" xfId="0" applyNumberFormat="1" applyFont="1" applyBorder="1" applyAlignment="1">
      <alignment horizontal="right" vertical="center"/>
    </xf>
    <xf numFmtId="0" fontId="1" fillId="0" borderId="10" xfId="0" applyNumberFormat="1" applyFont="1" applyBorder="1" applyAlignment="1">
      <alignment horizontal="center" vertical="center"/>
    </xf>
    <xf numFmtId="177" fontId="1" fillId="0" borderId="11" xfId="0" applyNumberFormat="1" applyFont="1" applyBorder="1" applyAlignment="1">
      <alignment horizontal="center" vertical="center"/>
    </xf>
    <xf numFmtId="178" fontId="1" fillId="0" borderId="11" xfId="0" applyNumberFormat="1" applyFont="1" applyBorder="1" applyAlignment="1">
      <alignment horizontal="center" vertical="center"/>
    </xf>
    <xf numFmtId="4" fontId="1" fillId="0" borderId="10" xfId="0" applyNumberFormat="1" applyFont="1" applyBorder="1" applyAlignment="1">
      <alignment horizontal="center" vertic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right"/>
    </xf>
    <xf numFmtId="0" fontId="0" fillId="0" borderId="0" xfId="0" applyAlignment="1">
      <alignment horizontal="right" wrapText="1"/>
    </xf>
    <xf numFmtId="0" fontId="61" fillId="0" borderId="0" xfId="0" applyFont="1" applyAlignment="1">
      <alignment horizontal="center"/>
    </xf>
    <xf numFmtId="0" fontId="61" fillId="0" borderId="0" xfId="0" applyFont="1" applyAlignment="1">
      <alignment horizontal="center" wrapText="1"/>
    </xf>
    <xf numFmtId="0" fontId="68" fillId="0" borderId="0" xfId="0" applyFont="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5" fillId="0" borderId="25" xfId="0" applyFont="1" applyBorder="1" applyAlignment="1">
      <alignment horizontal="center" vertical="center"/>
    </xf>
    <xf numFmtId="0" fontId="65" fillId="0" borderId="26" xfId="0" applyFont="1" applyBorder="1" applyAlignment="1">
      <alignment horizontal="center" vertical="center"/>
    </xf>
    <xf numFmtId="0" fontId="65" fillId="0" borderId="14" xfId="0" applyFont="1" applyBorder="1" applyAlignment="1">
      <alignment horizontal="center" vertical="center" wrapText="1"/>
    </xf>
    <xf numFmtId="0" fontId="65"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4" xfId="0" applyFont="1" applyBorder="1" applyAlignment="1">
      <alignment horizontal="center" vertical="center" wrapText="1"/>
    </xf>
    <xf numFmtId="0" fontId="3" fillId="0" borderId="0" xfId="0" applyFont="1" applyAlignment="1">
      <alignment horizontal="left" wrapText="1"/>
    </xf>
    <xf numFmtId="0" fontId="70" fillId="0" borderId="0" xfId="0" applyFont="1" applyAlignment="1">
      <alignment horizontal="center"/>
    </xf>
    <xf numFmtId="0" fontId="60" fillId="33" borderId="11" xfId="0" applyFont="1" applyFill="1" applyBorder="1" applyAlignment="1">
      <alignment horizontal="center" vertical="top" wrapText="1"/>
    </xf>
    <xf numFmtId="0" fontId="60" fillId="33" borderId="12" xfId="0" applyFont="1" applyFill="1" applyBorder="1" applyAlignment="1">
      <alignment horizontal="center" vertical="top" wrapText="1"/>
    </xf>
    <xf numFmtId="0" fontId="60" fillId="33" borderId="27" xfId="0" applyFont="1" applyFill="1" applyBorder="1" applyAlignment="1">
      <alignment horizontal="center" vertical="top" wrapText="1"/>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2" fillId="0" borderId="0" xfId="0" applyNumberFormat="1" applyFont="1" applyBorder="1" applyAlignment="1">
      <alignment horizontal="right" wrapText="1"/>
    </xf>
    <xf numFmtId="0" fontId="5" fillId="0" borderId="0" xfId="0" applyNumberFormat="1" applyFont="1" applyBorder="1" applyAlignment="1">
      <alignment horizontal="center" wrapText="1"/>
    </xf>
    <xf numFmtId="0" fontId="5" fillId="0" borderId="0" xfId="0" applyNumberFormat="1" applyFont="1" applyBorder="1" applyAlignment="1">
      <alignment horizont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0" fontId="1" fillId="0" borderId="1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12" xfId="0" applyNumberFormat="1" applyFont="1" applyBorder="1" applyAlignment="1">
      <alignment horizontal="left" vertical="top" wrapText="1" indent="1"/>
    </xf>
    <xf numFmtId="0" fontId="1" fillId="0" borderId="27" xfId="0" applyNumberFormat="1" applyFont="1" applyBorder="1" applyAlignment="1">
      <alignment horizontal="left" vertical="top" wrapText="1" indent="1"/>
    </xf>
    <xf numFmtId="0" fontId="6" fillId="0" borderId="0" xfId="0" applyNumberFormat="1" applyFont="1" applyBorder="1" applyAlignment="1">
      <alignment horizontal="justify" vertical="top" wrapText="1"/>
    </xf>
    <xf numFmtId="0" fontId="7" fillId="0" borderId="0" xfId="0" applyNumberFormat="1" applyFont="1" applyBorder="1" applyAlignment="1">
      <alignment horizontal="justify" vertical="top" wrapText="1"/>
    </xf>
    <xf numFmtId="0" fontId="6" fillId="0" borderId="0" xfId="0" applyNumberFormat="1" applyFont="1" applyBorder="1" applyAlignment="1">
      <alignment horizontal="left"/>
    </xf>
    <xf numFmtId="0" fontId="65" fillId="2" borderId="21" xfId="0" applyFont="1" applyFill="1" applyBorder="1" applyAlignment="1">
      <alignment horizontal="center" vertical="center"/>
    </xf>
    <xf numFmtId="0" fontId="65" fillId="2" borderId="20" xfId="0" applyFont="1" applyFill="1" applyBorder="1" applyAlignment="1">
      <alignment horizontal="center" vertical="center" wrapText="1"/>
    </xf>
    <xf numFmtId="0" fontId="65" fillId="2" borderId="20" xfId="0" applyFont="1" applyFill="1" applyBorder="1" applyAlignment="1">
      <alignment horizontal="center" wrapText="1"/>
    </xf>
    <xf numFmtId="0" fontId="66" fillId="2" borderId="20" xfId="0" applyFont="1" applyFill="1" applyBorder="1" applyAlignment="1">
      <alignment horizontal="center" vertical="center" wrapText="1"/>
    </xf>
    <xf numFmtId="4" fontId="66" fillId="2" borderId="20" xfId="0" applyNumberFormat="1" applyFont="1" applyFill="1" applyBorder="1" applyAlignment="1">
      <alignment/>
    </xf>
    <xf numFmtId="0" fontId="66" fillId="2" borderId="20" xfId="0" applyFont="1" applyFill="1" applyBorder="1" applyAlignment="1">
      <alignment horizontal="right" wrapText="1"/>
    </xf>
    <xf numFmtId="4" fontId="66" fillId="2" borderId="18" xfId="0" applyNumberFormat="1" applyFont="1" applyFill="1" applyBorder="1" applyAlignment="1">
      <alignment horizontal="right"/>
    </xf>
    <xf numFmtId="0" fontId="65" fillId="2" borderId="32" xfId="0" applyFont="1" applyFill="1" applyBorder="1" applyAlignment="1">
      <alignment horizontal="center" vertical="center"/>
    </xf>
    <xf numFmtId="0" fontId="65" fillId="2" borderId="10" xfId="0" applyFont="1" applyFill="1" applyBorder="1" applyAlignment="1">
      <alignment horizontal="center" vertical="center" wrapText="1"/>
    </xf>
    <xf numFmtId="0" fontId="65" fillId="2" borderId="10" xfId="0" applyFont="1" applyFill="1" applyBorder="1" applyAlignment="1">
      <alignment horizontal="center" wrapText="1"/>
    </xf>
    <xf numFmtId="0" fontId="66" fillId="2" borderId="10" xfId="0" applyFont="1" applyFill="1" applyBorder="1" applyAlignment="1">
      <alignment horizontal="center" vertical="center" wrapText="1"/>
    </xf>
    <xf numFmtId="4" fontId="66" fillId="2" borderId="10" xfId="0" applyNumberFormat="1" applyFont="1" applyFill="1" applyBorder="1" applyAlignment="1">
      <alignment/>
    </xf>
    <xf numFmtId="0" fontId="66" fillId="2" borderId="10" xfId="0" applyFont="1" applyFill="1" applyBorder="1" applyAlignment="1">
      <alignment horizontal="right"/>
    </xf>
    <xf numFmtId="4" fontId="66" fillId="2" borderId="17" xfId="0" applyNumberFormat="1" applyFont="1" applyFill="1" applyBorder="1" applyAlignment="1">
      <alignment horizontal="right"/>
    </xf>
    <xf numFmtId="0" fontId="65" fillId="2" borderId="22" xfId="0" applyFont="1" applyFill="1" applyBorder="1" applyAlignment="1">
      <alignment horizontal="center" vertical="center"/>
    </xf>
    <xf numFmtId="0" fontId="65" fillId="2" borderId="13" xfId="0" applyFont="1" applyFill="1" applyBorder="1" applyAlignment="1">
      <alignment horizontal="center" vertical="center" wrapText="1"/>
    </xf>
    <xf numFmtId="0" fontId="65" fillId="2" borderId="13" xfId="0" applyFont="1" applyFill="1" applyBorder="1" applyAlignment="1">
      <alignment horizontal="center" wrapText="1"/>
    </xf>
    <xf numFmtId="0" fontId="66" fillId="2" borderId="13" xfId="0" applyFont="1" applyFill="1" applyBorder="1" applyAlignment="1">
      <alignment horizontal="center" vertical="center" wrapText="1"/>
    </xf>
    <xf numFmtId="0" fontId="67" fillId="2" borderId="13" xfId="0" applyFont="1" applyFill="1" applyBorder="1" applyAlignment="1">
      <alignment horizontal="center" vertical="center" wrapText="1"/>
    </xf>
    <xf numFmtId="4" fontId="66" fillId="2" borderId="13" xfId="0" applyNumberFormat="1" applyFont="1" applyFill="1" applyBorder="1" applyAlignment="1">
      <alignment/>
    </xf>
    <xf numFmtId="0" fontId="66" fillId="2" borderId="13" xfId="0" applyFont="1" applyFill="1" applyBorder="1" applyAlignment="1">
      <alignment horizontal="right"/>
    </xf>
    <xf numFmtId="4" fontId="66" fillId="2" borderId="19" xfId="0" applyNumberFormat="1" applyFont="1" applyFill="1" applyBorder="1" applyAlignment="1">
      <alignment horizontal="right"/>
    </xf>
    <xf numFmtId="0" fontId="65" fillId="0" borderId="33" xfId="0" applyFont="1" applyBorder="1" applyAlignment="1">
      <alignment horizontal="center" vertical="center"/>
    </xf>
    <xf numFmtId="0" fontId="0" fillId="0" borderId="34" xfId="0" applyBorder="1" applyAlignment="1">
      <alignment horizontal="center" vertical="center" wrapText="1"/>
    </xf>
    <xf numFmtId="0" fontId="65" fillId="0" borderId="20" xfId="0" applyFont="1" applyBorder="1" applyAlignment="1">
      <alignment horizontal="center" vertical="center" wrapText="1"/>
    </xf>
    <xf numFmtId="0" fontId="0" fillId="0" borderId="35" xfId="0" applyBorder="1" applyAlignment="1">
      <alignment horizontal="center" vertical="center" wrapText="1"/>
    </xf>
    <xf numFmtId="4" fontId="65" fillId="0" borderId="20" xfId="0" applyNumberFormat="1" applyFont="1" applyBorder="1" applyAlignment="1">
      <alignment/>
    </xf>
    <xf numFmtId="0" fontId="65" fillId="0" borderId="20" xfId="0" applyFont="1" applyBorder="1" applyAlignment="1">
      <alignment horizontal="right" wrapText="1"/>
    </xf>
    <xf numFmtId="0" fontId="0" fillId="0" borderId="36" xfId="0" applyBorder="1" applyAlignment="1">
      <alignment horizontal="center" vertical="center" wrapText="1"/>
    </xf>
    <xf numFmtId="0" fontId="65" fillId="0" borderId="11" xfId="0" applyFont="1" applyBorder="1" applyAlignment="1">
      <alignment horizontal="center" vertical="center" wrapText="1"/>
    </xf>
    <xf numFmtId="0" fontId="0" fillId="0" borderId="27" xfId="0" applyBorder="1" applyAlignment="1">
      <alignment horizontal="center" vertical="center" wrapText="1"/>
    </xf>
    <xf numFmtId="0" fontId="65" fillId="0" borderId="10" xfId="0" applyFont="1" applyBorder="1" applyAlignment="1">
      <alignment horizontal="right" wrapText="1"/>
    </xf>
    <xf numFmtId="0" fontId="0" fillId="0" borderId="37" xfId="0" applyBorder="1" applyAlignment="1">
      <alignment horizontal="center" vertical="center" wrapText="1"/>
    </xf>
    <xf numFmtId="0" fontId="65" fillId="0" borderId="13" xfId="0" applyFont="1" applyBorder="1" applyAlignment="1">
      <alignment horizontal="center" vertical="center" wrapText="1"/>
    </xf>
    <xf numFmtId="4" fontId="65" fillId="0" borderId="13" xfId="0" applyNumberFormat="1" applyFont="1" applyBorder="1" applyAlignment="1">
      <alignment/>
    </xf>
    <xf numFmtId="0" fontId="65" fillId="0" borderId="13" xfId="0" applyFont="1" applyBorder="1" applyAlignment="1">
      <alignment horizontal="right" wrapText="1"/>
    </xf>
    <xf numFmtId="4" fontId="0" fillId="0" borderId="19" xfId="0" applyNumberFormat="1" applyBorder="1" applyAlignment="1">
      <alignment horizontal="right" wrapText="1"/>
    </xf>
    <xf numFmtId="0" fontId="65" fillId="0" borderId="21" xfId="0" applyFont="1" applyBorder="1" applyAlignment="1">
      <alignment horizontal="center" vertical="center"/>
    </xf>
    <xf numFmtId="0" fontId="64" fillId="0" borderId="20" xfId="0" applyFont="1" applyBorder="1" applyAlignment="1">
      <alignment horizontal="center" vertical="top" wrapText="1"/>
    </xf>
    <xf numFmtId="0" fontId="65" fillId="0" borderId="32" xfId="0" applyFont="1" applyBorder="1" applyAlignment="1">
      <alignment horizontal="center" vertical="center"/>
    </xf>
    <xf numFmtId="0" fontId="64" fillId="0" borderId="10" xfId="0" applyFont="1" applyBorder="1" applyAlignment="1">
      <alignment horizontal="center" vertical="top" wrapText="1"/>
    </xf>
    <xf numFmtId="0" fontId="65" fillId="0" borderId="10" xfId="0" applyFont="1" applyBorder="1" applyAlignment="1">
      <alignment horizontal="center" vertical="center" wrapText="1"/>
    </xf>
    <xf numFmtId="0" fontId="66" fillId="35" borderId="10" xfId="0" applyFont="1" applyFill="1" applyBorder="1" applyAlignment="1">
      <alignment horizontal="center" vertical="center" wrapText="1"/>
    </xf>
    <xf numFmtId="4" fontId="66" fillId="35" borderId="10" xfId="0" applyNumberFormat="1" applyFont="1" applyFill="1" applyBorder="1" applyAlignment="1">
      <alignment/>
    </xf>
    <xf numFmtId="0" fontId="66" fillId="35" borderId="10" xfId="0" applyFont="1" applyFill="1" applyBorder="1" applyAlignment="1">
      <alignment horizontal="right"/>
    </xf>
    <xf numFmtId="4" fontId="65" fillId="0" borderId="10" xfId="0" applyNumberFormat="1" applyFont="1" applyFill="1" applyBorder="1" applyAlignment="1">
      <alignment/>
    </xf>
    <xf numFmtId="0" fontId="65" fillId="0" borderId="10" xfId="0" applyFont="1" applyFill="1" applyBorder="1" applyAlignment="1">
      <alignment horizontal="right" wrapText="1"/>
    </xf>
    <xf numFmtId="0" fontId="69" fillId="0" borderId="10" xfId="0" applyFont="1" applyBorder="1" applyAlignment="1">
      <alignment horizontal="center" vertical="center" wrapText="1"/>
    </xf>
    <xf numFmtId="0" fontId="65" fillId="0" borderId="22" xfId="0" applyFont="1" applyBorder="1" applyAlignment="1">
      <alignment horizontal="center" vertical="center"/>
    </xf>
    <xf numFmtId="0" fontId="64" fillId="0" borderId="13" xfId="0" applyFont="1" applyBorder="1" applyAlignment="1">
      <alignment horizontal="center" vertical="top" wrapText="1"/>
    </xf>
    <xf numFmtId="0" fontId="69" fillId="0" borderId="13" xfId="0" applyFont="1" applyBorder="1" applyAlignment="1">
      <alignment horizontal="center" vertical="center" wrapText="1"/>
    </xf>
    <xf numFmtId="4" fontId="66" fillId="35" borderId="19" xfId="0" applyNumberFormat="1" applyFont="1" applyFill="1" applyBorder="1" applyAlignment="1">
      <alignment horizontal="right"/>
    </xf>
    <xf numFmtId="0" fontId="0" fillId="0" borderId="16" xfId="0" applyBorder="1" applyAlignment="1">
      <alignment horizontal="center" vertic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vertical="center" wrapText="1"/>
    </xf>
    <xf numFmtId="0" fontId="65" fillId="0" borderId="23" xfId="0" applyFont="1" applyBorder="1" applyAlignment="1">
      <alignment horizontal="center" vertical="center" wrapText="1"/>
    </xf>
    <xf numFmtId="0" fontId="65" fillId="0" borderId="42" xfId="0" applyFont="1" applyBorder="1" applyAlignment="1">
      <alignment horizontal="center" vertical="center" wrapText="1"/>
    </xf>
    <xf numFmtId="179" fontId="1" fillId="0" borderId="11" xfId="0" applyNumberFormat="1" applyFont="1" applyBorder="1" applyAlignment="1">
      <alignment horizontal="center" vertical="top" wrapText="1"/>
    </xf>
    <xf numFmtId="179" fontId="1" fillId="0" borderId="12" xfId="0" applyNumberFormat="1" applyFont="1" applyBorder="1" applyAlignment="1">
      <alignment horizontal="center" vertical="top" wrapText="1"/>
    </xf>
    <xf numFmtId="179" fontId="1" fillId="0" borderId="27" xfId="0" applyNumberFormat="1" applyFont="1" applyBorder="1" applyAlignment="1">
      <alignment horizontal="center" vertical="top" wrapText="1"/>
    </xf>
    <xf numFmtId="0" fontId="3" fillId="0" borderId="30" xfId="0" applyNumberFormat="1" applyFont="1" applyBorder="1" applyAlignment="1">
      <alignment horizontal="center"/>
    </xf>
    <xf numFmtId="0" fontId="5" fillId="0" borderId="30"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m3\Desktop\&#1053;&#1086;&#1074;&#1072;&#1103;%20&#1087;&#1072;&#1087;&#1082;&#1072;%20(2)\&#1040;&#1075;&#1077;&#1085;&#1090;&#1089;&#1090;&#1074;&#1086;%20&#1087;&#1086;%20&#1090;&#1072;&#1088;&#1080;&#1092;&#1072;&#1084;%20&#1055;&#1050;\&#1056;&#1072;&#1089;&#1095;&#1077;&#1090;%20&#1090;&#1072;&#1088;&#1080;&#1092;&#1072;\&#1058;&#1077;&#1093;%20&#1087;&#1088;&#1080;&#1089;&#1086;&#1077;&#1076;&#1080;&#1085;&#1077;&#1085;&#1080;&#1077;%202021\&#1055;&#1088;&#1080;&#1083;&#1086;&#1078;&#1077;&#1085;&#1080;&#1077;%20&#8470;%202,3%20(&#1092;&#1072;&#1082;&#1090;%20&#1087;&#1086;%20&#1084;&#1077;&#1088;&#1086;&#1087;&#1088;&#1080;&#1103;&#1090;&#1080;&#1103;&#1084;%20&#1079;&#1072;%202017-198-19%20&#1075;.)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2(2)"/>
      <sheetName val="приложение 2"/>
      <sheetName val="Приложение 3а"/>
      <sheetName val="Приложение 3в"/>
      <sheetName val="Приложение 4"/>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ssur_electro@mail.ru"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zoomScalePageLayoutView="0" workbookViewId="0" topLeftCell="A31">
      <selection activeCell="G49" sqref="G49"/>
    </sheetView>
  </sheetViews>
  <sheetFormatPr defaultColWidth="9.00390625" defaultRowHeight="27" customHeight="1"/>
  <cols>
    <col min="2" max="2" width="32.375" style="0" customWidth="1"/>
    <col min="3" max="3" width="18.625" style="0" customWidth="1"/>
    <col min="4" max="4" width="16.625" style="0" customWidth="1"/>
    <col min="5" max="5" width="12.75390625" style="0" customWidth="1"/>
    <col min="6" max="6" width="15.625" style="0" customWidth="1"/>
    <col min="7" max="7" width="15.125" style="0" customWidth="1"/>
    <col min="8" max="8" width="15.25390625" style="0" customWidth="1"/>
    <col min="9" max="9" width="18.50390625" style="0" customWidth="1"/>
  </cols>
  <sheetData>
    <row r="1" spans="7:8" ht="12.75">
      <c r="G1" s="89" t="s">
        <v>55</v>
      </c>
      <c r="H1" s="89"/>
    </row>
    <row r="2" spans="6:8" ht="42" customHeight="1">
      <c r="F2" s="90" t="s">
        <v>116</v>
      </c>
      <c r="G2" s="90"/>
      <c r="H2" s="90"/>
    </row>
    <row r="3" ht="12.75"/>
    <row r="4" spans="1:8" ht="18">
      <c r="A4" s="4"/>
      <c r="B4" s="91" t="s">
        <v>117</v>
      </c>
      <c r="C4" s="91"/>
      <c r="D4" s="91"/>
      <c r="E4" s="91"/>
      <c r="F4" s="91"/>
      <c r="G4" s="91"/>
      <c r="H4" s="91"/>
    </row>
    <row r="5" spans="2:8" ht="18.75" customHeight="1">
      <c r="B5" s="92" t="s">
        <v>118</v>
      </c>
      <c r="C5" s="92"/>
      <c r="D5" s="92"/>
      <c r="E5" s="92"/>
      <c r="F5" s="92"/>
      <c r="G5" s="92"/>
      <c r="H5" s="36"/>
    </row>
    <row r="6" spans="2:8" ht="18.75" customHeight="1">
      <c r="B6" s="92" t="s">
        <v>119</v>
      </c>
      <c r="C6" s="92"/>
      <c r="D6" s="92"/>
      <c r="E6" s="92"/>
      <c r="F6" s="92"/>
      <c r="G6" s="92"/>
      <c r="H6" s="36"/>
    </row>
    <row r="7" spans="1:8" ht="18">
      <c r="A7" s="4"/>
      <c r="B7" s="93" t="s">
        <v>137</v>
      </c>
      <c r="C7" s="93"/>
      <c r="D7" s="93"/>
      <c r="E7" s="93"/>
      <c r="F7" s="93"/>
      <c r="G7" s="93"/>
      <c r="H7" s="93"/>
    </row>
    <row r="8" ht="8.25" customHeight="1"/>
    <row r="9" spans="2:7" ht="18.75" customHeight="1">
      <c r="B9" s="92" t="s">
        <v>96</v>
      </c>
      <c r="C9" s="92"/>
      <c r="D9" s="92"/>
      <c r="E9" s="92"/>
      <c r="F9" s="92"/>
      <c r="G9" s="92"/>
    </row>
    <row r="10" ht="13.5" thickBot="1"/>
    <row r="11" spans="1:9" ht="28.5" customHeight="1">
      <c r="A11" s="94" t="s">
        <v>120</v>
      </c>
      <c r="B11" s="96" t="s">
        <v>6</v>
      </c>
      <c r="C11" s="98" t="s">
        <v>121</v>
      </c>
      <c r="D11" s="98" t="s">
        <v>122</v>
      </c>
      <c r="E11" s="98" t="s">
        <v>149</v>
      </c>
      <c r="F11" s="192" t="s">
        <v>123</v>
      </c>
      <c r="G11" s="193"/>
      <c r="H11" s="194"/>
      <c r="I11" s="85" t="s">
        <v>124</v>
      </c>
    </row>
    <row r="12" spans="1:9" ht="57" customHeight="1" thickBot="1">
      <c r="A12" s="95"/>
      <c r="B12" s="97"/>
      <c r="C12" s="99"/>
      <c r="D12" s="99"/>
      <c r="E12" s="99"/>
      <c r="F12" s="37" t="s">
        <v>125</v>
      </c>
      <c r="G12" s="37" t="s">
        <v>126</v>
      </c>
      <c r="H12" s="37" t="s">
        <v>127</v>
      </c>
      <c r="I12" s="86"/>
    </row>
    <row r="13" spans="1:9" ht="30.75" customHeight="1">
      <c r="A13" s="100" t="s">
        <v>2</v>
      </c>
      <c r="B13" s="102" t="s">
        <v>101</v>
      </c>
      <c r="C13" s="102" t="s">
        <v>131</v>
      </c>
      <c r="D13" s="38" t="s">
        <v>128</v>
      </c>
      <c r="E13" s="38"/>
      <c r="F13" s="39">
        <f>F15/H15*H13</f>
        <v>4743470.214464118</v>
      </c>
      <c r="G13" s="40">
        <v>730</v>
      </c>
      <c r="H13" s="40">
        <v>15403.1</v>
      </c>
      <c r="I13" s="41">
        <f aca="true" t="shared" si="0" ref="I13:I18">F13/G13</f>
        <v>6497.9044033755035</v>
      </c>
    </row>
    <row r="14" spans="1:9" ht="15.75" customHeight="1">
      <c r="A14" s="100"/>
      <c r="B14" s="102"/>
      <c r="C14" s="102"/>
      <c r="D14" s="42" t="s">
        <v>129</v>
      </c>
      <c r="E14" s="191"/>
      <c r="F14" s="43">
        <f>F15/H15*H14</f>
        <v>1618706.785535882</v>
      </c>
      <c r="G14" s="44">
        <v>14</v>
      </c>
      <c r="H14" s="44">
        <v>5256.3</v>
      </c>
      <c r="I14" s="45">
        <f t="shared" si="0"/>
        <v>115621.913252563</v>
      </c>
    </row>
    <row r="15" spans="1:9" s="46" customFormat="1" ht="15" customHeight="1" thickBot="1">
      <c r="A15" s="100"/>
      <c r="B15" s="102"/>
      <c r="C15" s="103"/>
      <c r="D15" s="47" t="s">
        <v>130</v>
      </c>
      <c r="E15" s="47"/>
      <c r="F15" s="48">
        <v>6362177</v>
      </c>
      <c r="G15" s="49">
        <f>SUM(G13:G14)</f>
        <v>744</v>
      </c>
      <c r="H15" s="49">
        <f>SUM(H13:H14)</f>
        <v>20659.4</v>
      </c>
      <c r="I15" s="50">
        <f t="shared" si="0"/>
        <v>8551.31317204301</v>
      </c>
    </row>
    <row r="16" spans="1:9" s="46" customFormat="1" ht="27" customHeight="1">
      <c r="A16" s="100"/>
      <c r="B16" s="102"/>
      <c r="C16" s="104" t="s">
        <v>58</v>
      </c>
      <c r="D16" s="38" t="s">
        <v>128</v>
      </c>
      <c r="E16" s="38"/>
      <c r="F16" s="43">
        <f>F18/H18*H16</f>
        <v>3933306.059704473</v>
      </c>
      <c r="G16" s="44">
        <v>736</v>
      </c>
      <c r="H16" s="44">
        <v>16484</v>
      </c>
      <c r="I16" s="51">
        <f t="shared" si="0"/>
        <v>5344.165841989773</v>
      </c>
    </row>
    <row r="17" spans="1:9" s="46" customFormat="1" ht="15" customHeight="1">
      <c r="A17" s="100"/>
      <c r="B17" s="102"/>
      <c r="C17" s="104"/>
      <c r="D17" s="42" t="s">
        <v>129</v>
      </c>
      <c r="E17" s="191"/>
      <c r="F17" s="43">
        <f>F18/H18*H17</f>
        <v>846600.9402955272</v>
      </c>
      <c r="G17" s="44">
        <v>9</v>
      </c>
      <c r="H17" s="44">
        <v>3548</v>
      </c>
      <c r="I17" s="45">
        <f t="shared" si="0"/>
        <v>94066.77114394747</v>
      </c>
    </row>
    <row r="18" spans="1:9" s="46" customFormat="1" ht="15" customHeight="1" thickBot="1">
      <c r="A18" s="100"/>
      <c r="B18" s="102"/>
      <c r="C18" s="105"/>
      <c r="D18" s="52" t="s">
        <v>130</v>
      </c>
      <c r="E18" s="52"/>
      <c r="F18" s="53">
        <v>4779907</v>
      </c>
      <c r="G18" s="54">
        <f>SUM(G16:G17)</f>
        <v>745</v>
      </c>
      <c r="H18" s="54">
        <f>SUM(H16:H17)</f>
        <v>20032</v>
      </c>
      <c r="I18" s="55">
        <f t="shared" si="0"/>
        <v>6415.9825503355705</v>
      </c>
    </row>
    <row r="19" spans="1:9" s="46" customFormat="1" ht="30.75" customHeight="1">
      <c r="A19" s="100"/>
      <c r="B19" s="102"/>
      <c r="C19" s="104" t="s">
        <v>138</v>
      </c>
      <c r="D19" s="38" t="s">
        <v>128</v>
      </c>
      <c r="E19" s="38"/>
      <c r="F19" s="43">
        <f>F21/H21*H19</f>
        <v>9623656.462794553</v>
      </c>
      <c r="G19" s="44">
        <v>801</v>
      </c>
      <c r="H19" s="44">
        <v>20377.6</v>
      </c>
      <c r="I19" s="51">
        <f>F19/G19</f>
        <v>12014.552388008182</v>
      </c>
    </row>
    <row r="20" spans="1:9" s="46" customFormat="1" ht="15" customHeight="1">
      <c r="A20" s="100"/>
      <c r="B20" s="102"/>
      <c r="C20" s="104"/>
      <c r="D20" s="42" t="s">
        <v>129</v>
      </c>
      <c r="E20" s="191"/>
      <c r="F20" s="43">
        <f>F21/H21*H20</f>
        <v>3837164.7672054484</v>
      </c>
      <c r="G20" s="44">
        <v>18</v>
      </c>
      <c r="H20" s="44">
        <v>8125</v>
      </c>
      <c r="I20" s="45">
        <f>F20/G20</f>
        <v>213175.82040030268</v>
      </c>
    </row>
    <row r="21" spans="1:9" s="46" customFormat="1" ht="15" customHeight="1" thickBot="1">
      <c r="A21" s="101"/>
      <c r="B21" s="103"/>
      <c r="C21" s="105"/>
      <c r="D21" s="52" t="s">
        <v>130</v>
      </c>
      <c r="E21" s="52"/>
      <c r="F21" s="53">
        <v>13460821.23</v>
      </c>
      <c r="G21" s="54">
        <f>SUM(G19:G20)</f>
        <v>819</v>
      </c>
      <c r="H21" s="54">
        <f>SUM(H19:H20)</f>
        <v>28502.6</v>
      </c>
      <c r="I21" s="55">
        <f>F21/G21</f>
        <v>16435.67915750916</v>
      </c>
    </row>
    <row r="22" spans="1:9" s="46" customFormat="1" ht="31.5" customHeight="1">
      <c r="A22" s="139" t="s">
        <v>3</v>
      </c>
      <c r="B22" s="140" t="s">
        <v>140</v>
      </c>
      <c r="C22" s="141" t="s">
        <v>131</v>
      </c>
      <c r="D22" s="142" t="s">
        <v>130</v>
      </c>
      <c r="E22" s="142"/>
      <c r="F22" s="143">
        <f>F25+F30</f>
        <v>8785868</v>
      </c>
      <c r="G22" s="144">
        <f>G25+G30</f>
        <v>744</v>
      </c>
      <c r="H22" s="144">
        <f>H25+H30</f>
        <v>20659.4</v>
      </c>
      <c r="I22" s="145">
        <f>F22/G22</f>
        <v>11808.962365591398</v>
      </c>
    </row>
    <row r="23" spans="1:9" s="46" customFormat="1" ht="21" customHeight="1">
      <c r="A23" s="146"/>
      <c r="B23" s="147"/>
      <c r="C23" s="148" t="s">
        <v>58</v>
      </c>
      <c r="D23" s="149" t="s">
        <v>130</v>
      </c>
      <c r="E23" s="149"/>
      <c r="F23" s="150">
        <f>F26+F33</f>
        <v>10054064.99</v>
      </c>
      <c r="G23" s="151">
        <f>G26+G33</f>
        <v>745</v>
      </c>
      <c r="H23" s="151">
        <f>H26+H33</f>
        <v>20032</v>
      </c>
      <c r="I23" s="152">
        <f>F23/G23</f>
        <v>13495.389248322148</v>
      </c>
    </row>
    <row r="24" spans="1:9" s="46" customFormat="1" ht="19.5" customHeight="1" thickBot="1">
      <c r="A24" s="153"/>
      <c r="B24" s="154"/>
      <c r="C24" s="155" t="s">
        <v>138</v>
      </c>
      <c r="D24" s="156" t="s">
        <v>130</v>
      </c>
      <c r="E24" s="157"/>
      <c r="F24" s="158">
        <f>F27+F36</f>
        <v>8490670.196855685</v>
      </c>
      <c r="G24" s="159">
        <f>G27+G36</f>
        <v>506</v>
      </c>
      <c r="H24" s="159">
        <f>H27+H36</f>
        <v>15758</v>
      </c>
      <c r="I24" s="160">
        <f>F24/G24</f>
        <v>16779.980626197004</v>
      </c>
    </row>
    <row r="25" spans="1:9" s="46" customFormat="1" ht="43.5" customHeight="1">
      <c r="A25" s="161" t="s">
        <v>141</v>
      </c>
      <c r="B25" s="162" t="s">
        <v>142</v>
      </c>
      <c r="C25" s="163" t="s">
        <v>131</v>
      </c>
      <c r="D25" s="164" t="s">
        <v>143</v>
      </c>
      <c r="E25" s="87" t="s">
        <v>144</v>
      </c>
      <c r="F25" s="165">
        <v>53159.02</v>
      </c>
      <c r="G25" s="166">
        <v>2</v>
      </c>
      <c r="H25" s="166">
        <v>125</v>
      </c>
      <c r="I25" s="51">
        <f>F25/G25</f>
        <v>26579.51</v>
      </c>
    </row>
    <row r="26" spans="1:9" s="46" customFormat="1" ht="43.5" customHeight="1">
      <c r="A26" s="100"/>
      <c r="B26" s="167"/>
      <c r="C26" s="168" t="s">
        <v>58</v>
      </c>
      <c r="D26" s="42" t="s">
        <v>143</v>
      </c>
      <c r="E26" s="169" t="s">
        <v>144</v>
      </c>
      <c r="F26" s="56">
        <v>30114.01</v>
      </c>
      <c r="G26" s="170">
        <v>3</v>
      </c>
      <c r="H26" s="170">
        <v>60</v>
      </c>
      <c r="I26" s="45">
        <f>F26/G26</f>
        <v>10038.003333333332</v>
      </c>
    </row>
    <row r="27" spans="1:9" s="46" customFormat="1" ht="43.5" customHeight="1" thickBot="1">
      <c r="A27" s="101"/>
      <c r="B27" s="171"/>
      <c r="C27" s="172" t="s">
        <v>138</v>
      </c>
      <c r="D27" s="195" t="s">
        <v>143</v>
      </c>
      <c r="E27" s="88" t="s">
        <v>144</v>
      </c>
      <c r="F27" s="173"/>
      <c r="G27" s="174"/>
      <c r="H27" s="174"/>
      <c r="I27" s="175" t="e">
        <f>F27/G27</f>
        <v>#DIV/0!</v>
      </c>
    </row>
    <row r="28" spans="1:9" s="46" customFormat="1" ht="29.25" customHeight="1">
      <c r="A28" s="176" t="s">
        <v>145</v>
      </c>
      <c r="B28" s="177" t="s">
        <v>146</v>
      </c>
      <c r="C28" s="196" t="s">
        <v>131</v>
      </c>
      <c r="D28" s="87" t="s">
        <v>128</v>
      </c>
      <c r="E28" s="87" t="s">
        <v>147</v>
      </c>
      <c r="F28" s="165">
        <v>6497350.84</v>
      </c>
      <c r="G28" s="166">
        <v>728</v>
      </c>
      <c r="H28" s="166">
        <v>15278.1</v>
      </c>
      <c r="I28" s="51">
        <f>F28/G28</f>
        <v>8924.932472527473</v>
      </c>
    </row>
    <row r="29" spans="1:9" s="46" customFormat="1" ht="15.75" customHeight="1">
      <c r="A29" s="178"/>
      <c r="B29" s="179"/>
      <c r="C29" s="102"/>
      <c r="D29" s="42" t="s">
        <v>129</v>
      </c>
      <c r="E29" s="42" t="s">
        <v>148</v>
      </c>
      <c r="F29" s="56">
        <v>2235358.14</v>
      </c>
      <c r="G29" s="170">
        <v>14</v>
      </c>
      <c r="H29" s="170">
        <v>5256.3</v>
      </c>
      <c r="I29" s="45">
        <f>F29/G29</f>
        <v>159668.4385714286</v>
      </c>
    </row>
    <row r="30" spans="1:9" s="46" customFormat="1" ht="15.75" customHeight="1">
      <c r="A30" s="178"/>
      <c r="B30" s="179"/>
      <c r="C30" s="197"/>
      <c r="D30" s="181" t="s">
        <v>130</v>
      </c>
      <c r="E30" s="181"/>
      <c r="F30" s="182">
        <f>F28+F29</f>
        <v>8732708.98</v>
      </c>
      <c r="G30" s="183">
        <f>SUM(G28:G29)</f>
        <v>742</v>
      </c>
      <c r="H30" s="183">
        <f>SUM(H28:H29)</f>
        <v>20534.4</v>
      </c>
      <c r="I30" s="57">
        <f>F30/G30</f>
        <v>11769.149568733154</v>
      </c>
    </row>
    <row r="31" spans="1:9" ht="26.25">
      <c r="A31" s="178"/>
      <c r="B31" s="179"/>
      <c r="C31" s="180" t="s">
        <v>58</v>
      </c>
      <c r="D31" s="42" t="s">
        <v>128</v>
      </c>
      <c r="E31" s="42" t="s">
        <v>47</v>
      </c>
      <c r="F31" s="56">
        <v>8243209.04</v>
      </c>
      <c r="G31" s="170">
        <v>733</v>
      </c>
      <c r="H31" s="170">
        <v>16424</v>
      </c>
      <c r="I31" s="45">
        <f>F31/G31</f>
        <v>11245.851350613915</v>
      </c>
    </row>
    <row r="32" spans="1:9" ht="15">
      <c r="A32" s="178"/>
      <c r="B32" s="179"/>
      <c r="C32" s="180"/>
      <c r="D32" s="42" t="s">
        <v>129</v>
      </c>
      <c r="E32" s="42" t="s">
        <v>148</v>
      </c>
      <c r="F32" s="184">
        <v>1780741.94</v>
      </c>
      <c r="G32" s="185">
        <v>9</v>
      </c>
      <c r="H32" s="185">
        <v>3548</v>
      </c>
      <c r="I32" s="45">
        <f>F32/G32</f>
        <v>197860.21555555554</v>
      </c>
    </row>
    <row r="33" spans="1:9" ht="15">
      <c r="A33" s="178"/>
      <c r="B33" s="179"/>
      <c r="C33" s="180"/>
      <c r="D33" s="181" t="s">
        <v>130</v>
      </c>
      <c r="E33" s="181"/>
      <c r="F33" s="182">
        <f>F31+F32</f>
        <v>10023950.98</v>
      </c>
      <c r="G33" s="183">
        <f>SUM(G31:G32)</f>
        <v>742</v>
      </c>
      <c r="H33" s="183">
        <f>SUM(H31:H32)</f>
        <v>19972</v>
      </c>
      <c r="I33" s="57">
        <f>F33/G33</f>
        <v>13509.367897574124</v>
      </c>
    </row>
    <row r="34" spans="1:9" ht="26.25">
      <c r="A34" s="178"/>
      <c r="B34" s="179"/>
      <c r="C34" s="186" t="s">
        <v>138</v>
      </c>
      <c r="D34" s="42" t="s">
        <v>128</v>
      </c>
      <c r="E34" s="42" t="s">
        <v>147</v>
      </c>
      <c r="F34" s="56">
        <v>7209903.408054697</v>
      </c>
      <c r="G34" s="170">
        <v>502</v>
      </c>
      <c r="H34" s="170">
        <v>13381</v>
      </c>
      <c r="I34" s="45">
        <f>F34/G34</f>
        <v>14362.357386563142</v>
      </c>
    </row>
    <row r="35" spans="1:9" s="31" customFormat="1" ht="15">
      <c r="A35" s="178"/>
      <c r="B35" s="179"/>
      <c r="C35" s="186"/>
      <c r="D35" s="42" t="s">
        <v>129</v>
      </c>
      <c r="E35" s="42" t="s">
        <v>148</v>
      </c>
      <c r="F35" s="56">
        <v>1280766.7888009876</v>
      </c>
      <c r="G35" s="170">
        <v>4</v>
      </c>
      <c r="H35" s="170">
        <v>2377</v>
      </c>
      <c r="I35" s="45">
        <f>F35/G35</f>
        <v>320191.6972002469</v>
      </c>
    </row>
    <row r="36" spans="1:9" ht="15.75" thickBot="1">
      <c r="A36" s="187"/>
      <c r="B36" s="188"/>
      <c r="C36" s="189"/>
      <c r="D36" s="52" t="s">
        <v>130</v>
      </c>
      <c r="E36" s="52"/>
      <c r="F36" s="48">
        <f>F34+F35</f>
        <v>8490670.196855685</v>
      </c>
      <c r="G36" s="49">
        <f>SUM(G34:G35)</f>
        <v>506</v>
      </c>
      <c r="H36" s="49">
        <f>SUM(H34:H35)</f>
        <v>15758</v>
      </c>
      <c r="I36" s="190">
        <f>F36/G36</f>
        <v>16779.980626197004</v>
      </c>
    </row>
    <row r="37" ht="12.75"/>
    <row r="38" ht="12.75"/>
    <row r="39" ht="12.75"/>
    <row r="40" ht="12.75"/>
    <row r="41" ht="12.75"/>
    <row r="42" spans="1:8" s="31" customFormat="1" ht="15">
      <c r="A42" s="63" t="s">
        <v>109</v>
      </c>
      <c r="B42" s="60"/>
      <c r="H42" s="31" t="s">
        <v>57</v>
      </c>
    </row>
    <row r="43" ht="12.75"/>
    <row r="44" ht="12.75"/>
    <row r="45" spans="1:8" ht="30" customHeight="1">
      <c r="A45" s="106" t="s">
        <v>110</v>
      </c>
      <c r="B45" s="106"/>
      <c r="C45" s="106"/>
      <c r="D45" s="32"/>
      <c r="H45" s="5" t="s">
        <v>132</v>
      </c>
    </row>
    <row r="46" ht="12.75"/>
    <row r="47" ht="12" customHeight="1">
      <c r="A47" s="34" t="s">
        <v>112</v>
      </c>
    </row>
    <row r="48" spans="1:8" s="59" customFormat="1" ht="12.75">
      <c r="A48" s="58"/>
      <c r="B48" s="34"/>
      <c r="C48" s="34"/>
      <c r="D48" s="34"/>
      <c r="E48" s="34"/>
      <c r="F48" s="34"/>
      <c r="G48" s="34" t="s">
        <v>133</v>
      </c>
      <c r="H48" s="34"/>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mergeCells count="28">
    <mergeCell ref="A28:A36"/>
    <mergeCell ref="B28:B36"/>
    <mergeCell ref="C31:C33"/>
    <mergeCell ref="C34:C36"/>
    <mergeCell ref="F11:H11"/>
    <mergeCell ref="E11:E12"/>
    <mergeCell ref="C28:C30"/>
    <mergeCell ref="A45:C45"/>
    <mergeCell ref="A22:A24"/>
    <mergeCell ref="B22:B24"/>
    <mergeCell ref="A25:A27"/>
    <mergeCell ref="B25:B27"/>
    <mergeCell ref="A13:A21"/>
    <mergeCell ref="B13:B21"/>
    <mergeCell ref="C13:C15"/>
    <mergeCell ref="C16:C18"/>
    <mergeCell ref="C19:C21"/>
    <mergeCell ref="B9:G9"/>
    <mergeCell ref="A11:A12"/>
    <mergeCell ref="B11:B12"/>
    <mergeCell ref="C11:C12"/>
    <mergeCell ref="D11:D12"/>
    <mergeCell ref="G1:H1"/>
    <mergeCell ref="F2:H2"/>
    <mergeCell ref="B4:H4"/>
    <mergeCell ref="B5:G5"/>
    <mergeCell ref="B6:G6"/>
    <mergeCell ref="B7:H7"/>
  </mergeCells>
  <hyperlinks>
    <hyperlink ref="A17" r:id="rId1" display="mailto:ussur_electro@mail.ru"/>
  </hyperlinks>
  <printOptions/>
  <pageMargins left="0.7086614173228347" right="0.5905511811023623" top="0.7480314960629921" bottom="0.7480314960629921" header="0.31496062992125984" footer="0.31496062992125984"/>
  <pageSetup fitToHeight="2" fitToWidth="1" orientation="portrait" paperSize="9" scale="58" r:id="rId2"/>
</worksheet>
</file>

<file path=xl/worksheets/sheet2.xml><?xml version="1.0" encoding="utf-8"?>
<worksheet xmlns="http://schemas.openxmlformats.org/spreadsheetml/2006/main" xmlns:r="http://schemas.openxmlformats.org/officeDocument/2006/relationships">
  <dimension ref="A1:E45"/>
  <sheetViews>
    <sheetView zoomScalePageLayoutView="0" workbookViewId="0" topLeftCell="A1">
      <selection activeCell="B13" sqref="B13"/>
    </sheetView>
  </sheetViews>
  <sheetFormatPr defaultColWidth="9.00390625" defaultRowHeight="12.75" outlineLevelRow="3"/>
  <cols>
    <col min="2" max="2" width="46.75390625" style="0" customWidth="1"/>
    <col min="3" max="3" width="19.25390625" style="0" customWidth="1"/>
    <col min="4" max="4" width="18.375" style="0" customWidth="1"/>
    <col min="5" max="5" width="14.125" style="0" customWidth="1"/>
  </cols>
  <sheetData>
    <row r="1" ht="12.75">
      <c r="E1" s="6" t="s">
        <v>88</v>
      </c>
    </row>
    <row r="2" ht="12.75">
      <c r="E2" s="6" t="s">
        <v>89</v>
      </c>
    </row>
    <row r="3" ht="12.75">
      <c r="E3" s="6" t="s">
        <v>90</v>
      </c>
    </row>
    <row r="4" ht="12.75">
      <c r="E4" s="6" t="s">
        <v>91</v>
      </c>
    </row>
    <row r="5" ht="12.75">
      <c r="E5" s="6" t="s">
        <v>92</v>
      </c>
    </row>
    <row r="6" spans="2:5" ht="21">
      <c r="B6" s="107" t="s">
        <v>7</v>
      </c>
      <c r="C6" s="107"/>
      <c r="D6" s="107"/>
      <c r="E6" s="6"/>
    </row>
    <row r="7" spans="2:5" ht="18">
      <c r="B7" s="91" t="s">
        <v>93</v>
      </c>
      <c r="C7" s="91"/>
      <c r="D7" s="91"/>
      <c r="E7" s="6"/>
    </row>
    <row r="8" spans="2:5" ht="33" customHeight="1">
      <c r="B8" s="92" t="s">
        <v>94</v>
      </c>
      <c r="C8" s="92"/>
      <c r="D8" s="92"/>
      <c r="E8" s="6"/>
    </row>
    <row r="9" spans="2:5" ht="18" customHeight="1">
      <c r="B9" s="92" t="s">
        <v>95</v>
      </c>
      <c r="C9" s="92"/>
      <c r="D9" s="92"/>
      <c r="E9" s="6"/>
    </row>
    <row r="10" spans="2:5" ht="19.5" customHeight="1">
      <c r="B10" s="92" t="s">
        <v>96</v>
      </c>
      <c r="C10" s="92"/>
      <c r="D10" s="92"/>
      <c r="E10" s="6"/>
    </row>
    <row r="11" spans="2:5" ht="13.5" customHeight="1">
      <c r="B11" s="20"/>
      <c r="C11" s="20"/>
      <c r="D11" s="20"/>
      <c r="E11" s="6"/>
    </row>
    <row r="12" spans="2:5" ht="17.25" customHeight="1">
      <c r="B12" s="21" t="s">
        <v>136</v>
      </c>
      <c r="C12" s="20"/>
      <c r="D12" s="20"/>
      <c r="E12" s="6" t="s">
        <v>97</v>
      </c>
    </row>
    <row r="13" spans="1:5" s="23" customFormat="1" ht="69" customHeight="1">
      <c r="A13" s="22" t="s">
        <v>8</v>
      </c>
      <c r="B13" s="22" t="s">
        <v>9</v>
      </c>
      <c r="C13" s="22" t="s">
        <v>98</v>
      </c>
      <c r="D13" s="22" t="s">
        <v>99</v>
      </c>
      <c r="E13" s="22" t="s">
        <v>100</v>
      </c>
    </row>
    <row r="14" spans="1:5" s="26" customFormat="1" ht="12" customHeight="1">
      <c r="A14" s="24">
        <v>2</v>
      </c>
      <c r="B14" s="25">
        <v>2</v>
      </c>
      <c r="C14" s="25">
        <v>3</v>
      </c>
      <c r="D14" s="25">
        <v>4</v>
      </c>
      <c r="E14" s="25">
        <v>5</v>
      </c>
    </row>
    <row r="15" spans="1:5" s="26" customFormat="1" ht="12" customHeight="1">
      <c r="A15" s="24"/>
      <c r="B15" s="25"/>
      <c r="C15" s="25">
        <v>2019</v>
      </c>
      <c r="D15" s="25">
        <v>2018</v>
      </c>
      <c r="E15" s="25">
        <v>2017</v>
      </c>
    </row>
    <row r="16" spans="1:5" ht="21.75" customHeight="1">
      <c r="A16" s="27"/>
      <c r="B16" s="108" t="s">
        <v>101</v>
      </c>
      <c r="C16" s="109"/>
      <c r="D16" s="109"/>
      <c r="E16" s="110"/>
    </row>
    <row r="17" spans="1:5" ht="33" customHeight="1">
      <c r="A17" s="1" t="s">
        <v>10</v>
      </c>
      <c r="B17" s="1" t="s">
        <v>11</v>
      </c>
      <c r="C17" s="1">
        <f>C18+C19+C20+C21+C23+C32+C22</f>
        <v>4779.907000000001</v>
      </c>
      <c r="D17" s="1">
        <f>D18+D19+D20+D21+D23+D32+D22</f>
        <v>6362.177000000001</v>
      </c>
      <c r="E17" s="8">
        <f>E18+E19+E20+E21+E23+E32+E22</f>
        <v>7032.055000000001</v>
      </c>
    </row>
    <row r="18" spans="1:5" ht="19.5" customHeight="1" outlineLevel="1">
      <c r="A18" s="9" t="s">
        <v>12</v>
      </c>
      <c r="B18" s="9" t="s">
        <v>13</v>
      </c>
      <c r="C18" s="9">
        <f>1483.817+39.087</f>
        <v>1522.904</v>
      </c>
      <c r="D18" s="9">
        <v>2853.054</v>
      </c>
      <c r="E18" s="9">
        <v>2961.796</v>
      </c>
    </row>
    <row r="19" spans="1:5" ht="18" customHeight="1" outlineLevel="1">
      <c r="A19" s="9" t="s">
        <v>14</v>
      </c>
      <c r="B19" s="9" t="s">
        <v>102</v>
      </c>
      <c r="C19" s="9">
        <v>8.303</v>
      </c>
      <c r="D19" s="9">
        <v>7.765</v>
      </c>
      <c r="E19" s="9">
        <v>7.937</v>
      </c>
    </row>
    <row r="20" spans="1:5" ht="25.5" customHeight="1" outlineLevel="1">
      <c r="A20" s="9" t="s">
        <v>15</v>
      </c>
      <c r="B20" s="9" t="s">
        <v>16</v>
      </c>
      <c r="C20" s="28">
        <v>2213.994</v>
      </c>
      <c r="D20" s="28">
        <v>2849.906</v>
      </c>
      <c r="E20" s="9">
        <v>2862.001</v>
      </c>
    </row>
    <row r="21" spans="1:5" ht="25.5" customHeight="1" outlineLevel="1">
      <c r="A21" s="9" t="s">
        <v>103</v>
      </c>
      <c r="B21" s="9" t="s">
        <v>104</v>
      </c>
      <c r="C21" s="9">
        <v>652.763</v>
      </c>
      <c r="D21" s="9">
        <f>2.664+200.579</f>
        <v>203.243</v>
      </c>
      <c r="E21" s="9">
        <v>850.684</v>
      </c>
    </row>
    <row r="22" spans="1:5" ht="25.5" customHeight="1" outlineLevel="1">
      <c r="A22" s="9" t="s">
        <v>105</v>
      </c>
      <c r="B22" s="9" t="s">
        <v>106</v>
      </c>
      <c r="C22" s="9">
        <v>11.069</v>
      </c>
      <c r="D22" s="9">
        <v>6.981</v>
      </c>
      <c r="E22" s="9">
        <v>12.792</v>
      </c>
    </row>
    <row r="23" spans="1:5" s="29" customFormat="1" ht="18.75" customHeight="1" outlineLevel="1">
      <c r="A23" s="9" t="s">
        <v>17</v>
      </c>
      <c r="B23" s="9" t="s">
        <v>19</v>
      </c>
      <c r="C23" s="9">
        <f>SUM(C24:C26)+C32</f>
        <v>346.707</v>
      </c>
      <c r="D23" s="9">
        <f>SUM(D24:D26)+D32</f>
        <v>441.228</v>
      </c>
      <c r="E23" s="7">
        <f>SUM(E24:E26)+E32</f>
        <v>336.845</v>
      </c>
    </row>
    <row r="24" spans="1:5" ht="18" customHeight="1" outlineLevel="2">
      <c r="A24" s="9" t="s">
        <v>20</v>
      </c>
      <c r="B24" s="2" t="s">
        <v>21</v>
      </c>
      <c r="C24" s="9">
        <v>180.999</v>
      </c>
      <c r="D24" s="9">
        <f>292.93+4.798</f>
        <v>297.728</v>
      </c>
      <c r="E24" s="9">
        <f>8.801+11.644</f>
        <v>20.445</v>
      </c>
    </row>
    <row r="25" spans="1:5" ht="30.75" customHeight="1" outlineLevel="2">
      <c r="A25" s="9" t="s">
        <v>22</v>
      </c>
      <c r="B25" s="2" t="s">
        <v>23</v>
      </c>
      <c r="C25" s="9">
        <v>84.895</v>
      </c>
      <c r="D25" s="9">
        <v>38.274</v>
      </c>
      <c r="E25" s="9">
        <v>54.132</v>
      </c>
    </row>
    <row r="26" spans="1:5" ht="30.75" customHeight="1" outlineLevel="2">
      <c r="A26" s="9" t="s">
        <v>24</v>
      </c>
      <c r="B26" s="2" t="s">
        <v>25</v>
      </c>
      <c r="C26" s="9">
        <f>SUM(C27:C31)</f>
        <v>56.646</v>
      </c>
      <c r="D26" s="9">
        <f>SUM(D27:D31)</f>
        <v>105.226</v>
      </c>
      <c r="E26" s="7">
        <f>SUM(E27:E31)</f>
        <v>262.26800000000003</v>
      </c>
    </row>
    <row r="27" spans="1:5" ht="18.75" customHeight="1" outlineLevel="3">
      <c r="A27" s="9" t="s">
        <v>26</v>
      </c>
      <c r="B27" s="3" t="s">
        <v>27</v>
      </c>
      <c r="C27" s="9">
        <v>10.506</v>
      </c>
      <c r="D27" s="9">
        <f>0.25+0.559+4.91</f>
        <v>5.719</v>
      </c>
      <c r="E27" s="9">
        <v>4.264</v>
      </c>
    </row>
    <row r="28" spans="1:5" ht="30" customHeight="1" outlineLevel="3">
      <c r="A28" s="9" t="s">
        <v>28</v>
      </c>
      <c r="B28" s="3" t="s">
        <v>29</v>
      </c>
      <c r="C28" s="9">
        <v>1.382</v>
      </c>
      <c r="D28" s="9">
        <f>0.222+0.458+0.235</f>
        <v>0.915</v>
      </c>
      <c r="E28" s="9">
        <f>2.188+1.161+0.434</f>
        <v>3.7830000000000004</v>
      </c>
    </row>
    <row r="29" spans="1:5" ht="60" customHeight="1" outlineLevel="3">
      <c r="A29" s="9" t="s">
        <v>30</v>
      </c>
      <c r="B29" s="3" t="s">
        <v>107</v>
      </c>
      <c r="C29" s="9">
        <v>40.787</v>
      </c>
      <c r="D29" s="9">
        <v>10.513</v>
      </c>
      <c r="E29" s="9">
        <v>20.466</v>
      </c>
    </row>
    <row r="30" spans="1:5" ht="21" customHeight="1" outlineLevel="3">
      <c r="A30" s="9" t="s">
        <v>31</v>
      </c>
      <c r="B30" s="3" t="s">
        <v>56</v>
      </c>
      <c r="C30" s="9"/>
      <c r="D30" s="9">
        <v>0</v>
      </c>
      <c r="E30" s="9">
        <v>3.675</v>
      </c>
    </row>
    <row r="31" spans="1:5" ht="32.25" customHeight="1" outlineLevel="3">
      <c r="A31" s="9" t="s">
        <v>32</v>
      </c>
      <c r="B31" s="3" t="s">
        <v>33</v>
      </c>
      <c r="C31" s="9">
        <v>3.971</v>
      </c>
      <c r="D31" s="9">
        <v>88.079</v>
      </c>
      <c r="E31" s="9">
        <v>230.08</v>
      </c>
    </row>
    <row r="32" spans="1:5" ht="19.5" customHeight="1" outlineLevel="1">
      <c r="A32" s="9" t="s">
        <v>18</v>
      </c>
      <c r="B32" s="9" t="s">
        <v>34</v>
      </c>
      <c r="C32" s="7">
        <f>SUM(C33:C37)</f>
        <v>24.167</v>
      </c>
      <c r="D32" s="7">
        <f>SUM(D33:D37)</f>
        <v>0</v>
      </c>
      <c r="E32" s="7">
        <f>SUM(E33:E37)</f>
        <v>0</v>
      </c>
    </row>
    <row r="33" spans="1:5" ht="19.5" customHeight="1" outlineLevel="2">
      <c r="A33" s="9" t="s">
        <v>35</v>
      </c>
      <c r="B33" s="3" t="s">
        <v>36</v>
      </c>
      <c r="C33" s="3"/>
      <c r="D33" s="3"/>
      <c r="E33" s="3"/>
    </row>
    <row r="34" spans="1:5" ht="19.5" customHeight="1" outlineLevel="2">
      <c r="A34" s="9" t="s">
        <v>37</v>
      </c>
      <c r="B34" s="3" t="s">
        <v>38</v>
      </c>
      <c r="C34" s="3"/>
      <c r="D34" s="3"/>
      <c r="E34" s="3"/>
    </row>
    <row r="35" spans="1:5" ht="18" customHeight="1" outlineLevel="2">
      <c r="A35" s="9" t="s">
        <v>39</v>
      </c>
      <c r="B35" s="3" t="s">
        <v>108</v>
      </c>
      <c r="C35" s="3"/>
      <c r="D35" s="3"/>
      <c r="E35" s="3"/>
    </row>
    <row r="36" spans="1:5" ht="29.25" customHeight="1" outlineLevel="2">
      <c r="A36" s="9" t="s">
        <v>40</v>
      </c>
      <c r="B36" s="3" t="s">
        <v>41</v>
      </c>
      <c r="C36" s="30">
        <v>24.167</v>
      </c>
      <c r="D36" s="3"/>
      <c r="E36" s="3"/>
    </row>
    <row r="37" spans="1:5" ht="18" customHeight="1" outlineLevel="2">
      <c r="A37" s="9" t="s">
        <v>42</v>
      </c>
      <c r="B37" s="3" t="s">
        <v>43</v>
      </c>
      <c r="C37" s="3"/>
      <c r="D37" s="3"/>
      <c r="E37" s="3"/>
    </row>
    <row r="39" spans="1:5" s="31" customFormat="1" ht="15">
      <c r="A39" s="31" t="s">
        <v>109</v>
      </c>
      <c r="E39" s="31" t="s">
        <v>57</v>
      </c>
    </row>
    <row r="40" s="31" customFormat="1" ht="15"/>
    <row r="41" s="31" customFormat="1" ht="15"/>
    <row r="42" s="31" customFormat="1" ht="15"/>
    <row r="43" spans="1:5" ht="30" customHeight="1">
      <c r="A43" s="106" t="s">
        <v>110</v>
      </c>
      <c r="B43" s="106"/>
      <c r="C43" s="33"/>
      <c r="E43" s="5" t="s">
        <v>111</v>
      </c>
    </row>
    <row r="45" ht="12.75">
      <c r="A45" s="34" t="s">
        <v>112</v>
      </c>
    </row>
  </sheetData>
  <sheetProtection/>
  <mergeCells count="7">
    <mergeCell ref="A43:B43"/>
    <mergeCell ref="B6:D6"/>
    <mergeCell ref="B7:D7"/>
    <mergeCell ref="B8:D8"/>
    <mergeCell ref="B9:D9"/>
    <mergeCell ref="B10:D10"/>
    <mergeCell ref="B16:E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B13" sqref="B13"/>
    </sheetView>
  </sheetViews>
  <sheetFormatPr defaultColWidth="9.00390625" defaultRowHeight="12.75" outlineLevelRow="3"/>
  <cols>
    <col min="1" max="1" width="7.625" style="0" customWidth="1"/>
    <col min="2" max="2" width="47.00390625" style="0" customWidth="1"/>
    <col min="3" max="3" width="19.25390625" style="0" customWidth="1"/>
    <col min="4" max="4" width="18.375" style="0" customWidth="1"/>
    <col min="5" max="5" width="14.125" style="0" customWidth="1"/>
    <col min="6" max="6" width="14.25390625" style="0" customWidth="1"/>
  </cols>
  <sheetData>
    <row r="1" ht="12.75">
      <c r="E1" s="6" t="s">
        <v>88</v>
      </c>
    </row>
    <row r="2" ht="12.75">
      <c r="E2" s="6" t="s">
        <v>89</v>
      </c>
    </row>
    <row r="3" ht="12.75">
      <c r="E3" s="6" t="s">
        <v>90</v>
      </c>
    </row>
    <row r="4" ht="12.75">
      <c r="E4" s="6" t="s">
        <v>91</v>
      </c>
    </row>
    <row r="5" ht="12.75">
      <c r="E5" s="6" t="s">
        <v>92</v>
      </c>
    </row>
    <row r="6" spans="2:5" ht="18" customHeight="1">
      <c r="B6" s="107" t="s">
        <v>7</v>
      </c>
      <c r="C6" s="107"/>
      <c r="D6" s="107"/>
      <c r="E6" s="6"/>
    </row>
    <row r="7" spans="2:5" ht="18">
      <c r="B7" s="91" t="s">
        <v>93</v>
      </c>
      <c r="C7" s="91"/>
      <c r="D7" s="91"/>
      <c r="E7" s="6"/>
    </row>
    <row r="8" spans="2:5" ht="33" customHeight="1">
      <c r="B8" s="92" t="s">
        <v>94</v>
      </c>
      <c r="C8" s="92"/>
      <c r="D8" s="92"/>
      <c r="E8" s="6"/>
    </row>
    <row r="9" spans="2:5" ht="18" customHeight="1">
      <c r="B9" s="92" t="s">
        <v>95</v>
      </c>
      <c r="C9" s="92"/>
      <c r="D9" s="92"/>
      <c r="E9" s="6"/>
    </row>
    <row r="10" spans="2:5" ht="18" customHeight="1">
      <c r="B10" s="92" t="s">
        <v>96</v>
      </c>
      <c r="C10" s="92"/>
      <c r="D10" s="92"/>
      <c r="E10" s="6"/>
    </row>
    <row r="11" spans="2:5" ht="13.5" customHeight="1">
      <c r="B11" s="20"/>
      <c r="C11" s="20"/>
      <c r="D11" s="20"/>
      <c r="E11" s="6"/>
    </row>
    <row r="12" spans="2:5" ht="17.25" customHeight="1">
      <c r="B12" s="21" t="s">
        <v>136</v>
      </c>
      <c r="C12" s="20"/>
      <c r="D12" s="20"/>
      <c r="E12" s="6" t="s">
        <v>97</v>
      </c>
    </row>
    <row r="13" spans="1:5" s="23" customFormat="1" ht="69" customHeight="1">
      <c r="A13" s="22" t="s">
        <v>113</v>
      </c>
      <c r="B13" s="22" t="s">
        <v>9</v>
      </c>
      <c r="C13" s="22" t="s">
        <v>98</v>
      </c>
      <c r="D13" s="22" t="s">
        <v>99</v>
      </c>
      <c r="E13" s="22" t="s">
        <v>100</v>
      </c>
    </row>
    <row r="14" spans="1:5" s="26" customFormat="1" ht="12" customHeight="1">
      <c r="A14" s="24">
        <v>2</v>
      </c>
      <c r="B14" s="25">
        <v>2</v>
      </c>
      <c r="C14" s="25">
        <v>3</v>
      </c>
      <c r="D14" s="25">
        <v>4</v>
      </c>
      <c r="E14" s="25">
        <v>5</v>
      </c>
    </row>
    <row r="15" spans="1:5" s="26" customFormat="1" ht="12" customHeight="1">
      <c r="A15" s="24"/>
      <c r="B15" s="25"/>
      <c r="C15" s="25">
        <v>2019</v>
      </c>
      <c r="D15" s="25">
        <v>2018</v>
      </c>
      <c r="E15" s="25">
        <v>2017</v>
      </c>
    </row>
    <row r="16" spans="1:5" ht="36" customHeight="1">
      <c r="A16" s="27"/>
      <c r="B16" s="108" t="s">
        <v>114</v>
      </c>
      <c r="C16" s="109"/>
      <c r="D16" s="109"/>
      <c r="E16" s="110"/>
    </row>
    <row r="17" spans="1:5" ht="33" customHeight="1">
      <c r="A17" s="1" t="s">
        <v>10</v>
      </c>
      <c r="B17" s="1" t="s">
        <v>11</v>
      </c>
      <c r="C17" s="8">
        <f>C18+C19+C20+C21+C23+C32+C22</f>
        <v>10054.065</v>
      </c>
      <c r="D17" s="8">
        <f>D18+D19+D20+D21+D23+D32+D22</f>
        <v>8785.867999999999</v>
      </c>
      <c r="E17" s="8">
        <f>E18+E19+E20+E21+E23+E32+E22</f>
        <v>9710.904</v>
      </c>
    </row>
    <row r="18" spans="1:5" ht="18.75" customHeight="1" outlineLevel="1">
      <c r="A18" s="9" t="s">
        <v>12</v>
      </c>
      <c r="B18" s="9" t="s">
        <v>13</v>
      </c>
      <c r="C18" s="9">
        <f>82.217+3121.062</f>
        <v>3203.279</v>
      </c>
      <c r="D18" s="9">
        <v>3939.932</v>
      </c>
      <c r="E18" s="9">
        <v>4090.1</v>
      </c>
    </row>
    <row r="19" spans="1:5" ht="19.5" customHeight="1" outlineLevel="1">
      <c r="A19" s="9" t="s">
        <v>14</v>
      </c>
      <c r="B19" s="9" t="s">
        <v>102</v>
      </c>
      <c r="C19" s="9">
        <v>17.464</v>
      </c>
      <c r="D19" s="9">
        <v>4.504</v>
      </c>
      <c r="E19" s="9">
        <v>10.921</v>
      </c>
    </row>
    <row r="20" spans="1:5" ht="21" customHeight="1" outlineLevel="1">
      <c r="A20" s="9" t="s">
        <v>15</v>
      </c>
      <c r="B20" s="9" t="s">
        <v>16</v>
      </c>
      <c r="C20" s="9">
        <v>4656.917</v>
      </c>
      <c r="D20" s="9">
        <v>3935.585</v>
      </c>
      <c r="E20" s="9">
        <v>3952.288</v>
      </c>
    </row>
    <row r="21" spans="1:5" ht="25.5" customHeight="1" outlineLevel="1">
      <c r="A21" s="9" t="s">
        <v>103</v>
      </c>
      <c r="B21" s="9" t="s">
        <v>104</v>
      </c>
      <c r="C21" s="9">
        <v>1373.022</v>
      </c>
      <c r="D21" s="9">
        <f>3.679+276.989</f>
        <v>280.66799999999995</v>
      </c>
      <c r="E21" s="9">
        <v>1174.758</v>
      </c>
    </row>
    <row r="22" spans="1:5" ht="25.5" customHeight="1" outlineLevel="1">
      <c r="A22" s="9" t="s">
        <v>105</v>
      </c>
      <c r="B22" s="9" t="s">
        <v>106</v>
      </c>
      <c r="C22" s="9">
        <v>23.283</v>
      </c>
      <c r="D22" s="9">
        <v>9.641</v>
      </c>
      <c r="E22" s="9">
        <v>17.665</v>
      </c>
    </row>
    <row r="23" spans="1:5" s="29" customFormat="1" ht="20.25" customHeight="1" outlineLevel="1">
      <c r="A23" s="9" t="s">
        <v>17</v>
      </c>
      <c r="B23" s="9" t="s">
        <v>19</v>
      </c>
      <c r="C23" s="7">
        <f>SUM(C24:C26)+C32</f>
        <v>729.2669999999999</v>
      </c>
      <c r="D23" s="7">
        <f>SUM(D24:D26)+D32</f>
        <v>615.538</v>
      </c>
      <c r="E23" s="7">
        <f>SUM(E24:E26)+E32</f>
        <v>465.172</v>
      </c>
    </row>
    <row r="24" spans="1:5" ht="21" customHeight="1" outlineLevel="2">
      <c r="A24" s="9" t="s">
        <v>20</v>
      </c>
      <c r="B24" s="2" t="s">
        <v>21</v>
      </c>
      <c r="C24" s="9">
        <v>380.713</v>
      </c>
      <c r="D24" s="9">
        <f>404.522+6.626</f>
        <v>411.14799999999997</v>
      </c>
      <c r="E24" s="9">
        <f>12.153+16.08</f>
        <v>28.232999999999997</v>
      </c>
    </row>
    <row r="25" spans="1:5" ht="32.25" customHeight="1" outlineLevel="2">
      <c r="A25" s="9" t="s">
        <v>22</v>
      </c>
      <c r="B25" s="2" t="s">
        <v>23</v>
      </c>
      <c r="C25" s="9">
        <v>178.57</v>
      </c>
      <c r="D25" s="9">
        <v>52.854</v>
      </c>
      <c r="E25" s="35">
        <v>74.754</v>
      </c>
    </row>
    <row r="26" spans="1:5" ht="31.5" customHeight="1" outlineLevel="2">
      <c r="A26" s="9" t="s">
        <v>24</v>
      </c>
      <c r="B26" s="2" t="s">
        <v>25</v>
      </c>
      <c r="C26" s="7">
        <f>SUM(C27:C31)</f>
        <v>119.151</v>
      </c>
      <c r="D26" s="7">
        <f>SUM(D27:D31)</f>
        <v>151.536</v>
      </c>
      <c r="E26" s="7">
        <f>SUM(E27:E31)</f>
        <v>362.185</v>
      </c>
    </row>
    <row r="27" spans="1:5" ht="18" customHeight="1" outlineLevel="3">
      <c r="A27" s="9" t="s">
        <v>26</v>
      </c>
      <c r="B27" s="3" t="s">
        <v>27</v>
      </c>
      <c r="C27" s="9">
        <v>22.099</v>
      </c>
      <c r="D27" s="9">
        <f>0.346+0.772+6.78</f>
        <v>7.898</v>
      </c>
      <c r="E27" s="9">
        <v>5.888</v>
      </c>
    </row>
    <row r="28" spans="1:5" ht="30" customHeight="1" outlineLevel="3">
      <c r="A28" s="9" t="s">
        <v>28</v>
      </c>
      <c r="B28" s="3" t="s">
        <v>29</v>
      </c>
      <c r="C28" s="9">
        <v>2.907</v>
      </c>
      <c r="D28" s="9">
        <f>0.325+0.632+0.307</f>
        <v>1.264</v>
      </c>
      <c r="E28" s="9">
        <f>3.021+1.603+0.6</f>
        <v>5.223999999999999</v>
      </c>
    </row>
    <row r="29" spans="1:5" ht="45" customHeight="1" outlineLevel="3">
      <c r="A29" s="9" t="s">
        <v>30</v>
      </c>
      <c r="B29" s="3" t="s">
        <v>115</v>
      </c>
      <c r="C29" s="9">
        <v>85.792</v>
      </c>
      <c r="D29" s="9">
        <v>14.518</v>
      </c>
      <c r="E29" s="9">
        <v>28.263</v>
      </c>
    </row>
    <row r="30" spans="1:5" ht="18" customHeight="1" outlineLevel="3">
      <c r="A30" s="9" t="s">
        <v>31</v>
      </c>
      <c r="B30" s="3" t="s">
        <v>56</v>
      </c>
      <c r="C30" s="9">
        <v>0</v>
      </c>
      <c r="D30" s="9">
        <v>0</v>
      </c>
      <c r="E30" s="9">
        <v>5.076</v>
      </c>
    </row>
    <row r="31" spans="1:5" ht="32.25" customHeight="1" outlineLevel="3">
      <c r="A31" s="9" t="s">
        <v>32</v>
      </c>
      <c r="B31" s="3" t="s">
        <v>33</v>
      </c>
      <c r="C31" s="9">
        <v>8.353</v>
      </c>
      <c r="D31" s="9">
        <v>127.856</v>
      </c>
      <c r="E31" s="9">
        <v>317.734</v>
      </c>
    </row>
    <row r="32" spans="1:5" ht="20.25" customHeight="1" outlineLevel="2">
      <c r="A32" s="9" t="s">
        <v>18</v>
      </c>
      <c r="B32" s="9" t="s">
        <v>34</v>
      </c>
      <c r="C32" s="7">
        <f>SUM(C33:C37)</f>
        <v>50.833</v>
      </c>
      <c r="D32" s="7">
        <f>SUM(D33:D37)</f>
        <v>0</v>
      </c>
      <c r="E32" s="7">
        <f>SUM(E33:E37)</f>
        <v>0</v>
      </c>
    </row>
    <row r="33" spans="1:5" ht="18.75" customHeight="1" outlineLevel="3">
      <c r="A33" s="9" t="s">
        <v>35</v>
      </c>
      <c r="B33" s="3" t="s">
        <v>36</v>
      </c>
      <c r="C33" s="3"/>
      <c r="D33" s="3"/>
      <c r="E33" s="3"/>
    </row>
    <row r="34" spans="1:5" ht="18" customHeight="1" outlineLevel="3">
      <c r="A34" s="9" t="s">
        <v>37</v>
      </c>
      <c r="B34" s="3" t="s">
        <v>38</v>
      </c>
      <c r="C34" s="3"/>
      <c r="D34" s="3"/>
      <c r="E34" s="3"/>
    </row>
    <row r="35" spans="1:5" ht="18.75" customHeight="1" outlineLevel="3">
      <c r="A35" s="9" t="s">
        <v>39</v>
      </c>
      <c r="B35" s="3" t="s">
        <v>108</v>
      </c>
      <c r="C35" s="3"/>
      <c r="D35" s="3"/>
      <c r="E35" s="3"/>
    </row>
    <row r="36" spans="1:5" ht="30" customHeight="1" outlineLevel="3">
      <c r="A36" s="9" t="s">
        <v>40</v>
      </c>
      <c r="B36" s="3" t="s">
        <v>41</v>
      </c>
      <c r="C36" s="30">
        <v>50.833</v>
      </c>
      <c r="D36" s="3"/>
      <c r="E36" s="3"/>
    </row>
    <row r="37" spans="1:5" ht="16.5" customHeight="1" outlineLevel="3">
      <c r="A37" s="9" t="s">
        <v>42</v>
      </c>
      <c r="B37" s="3" t="s">
        <v>43</v>
      </c>
      <c r="C37" s="3"/>
      <c r="D37" s="3"/>
      <c r="E37" s="3"/>
    </row>
    <row r="39" spans="1:5" s="31" customFormat="1" ht="15">
      <c r="A39" s="31" t="s">
        <v>109</v>
      </c>
      <c r="E39" s="31" t="s">
        <v>57</v>
      </c>
    </row>
    <row r="40" s="31" customFormat="1" ht="15"/>
    <row r="41" s="31" customFormat="1" ht="15"/>
    <row r="42" s="31" customFormat="1" ht="15"/>
    <row r="43" spans="1:5" ht="30" customHeight="1">
      <c r="A43" s="106" t="s">
        <v>110</v>
      </c>
      <c r="B43" s="106"/>
      <c r="C43" s="33"/>
      <c r="E43" s="5" t="s">
        <v>111</v>
      </c>
    </row>
    <row r="45" ht="12.75">
      <c r="A45" s="34" t="s">
        <v>112</v>
      </c>
    </row>
  </sheetData>
  <sheetProtection/>
  <mergeCells count="7">
    <mergeCell ref="A43:B43"/>
    <mergeCell ref="B6:D6"/>
    <mergeCell ref="B7:D7"/>
    <mergeCell ref="B8:D8"/>
    <mergeCell ref="B9:D9"/>
    <mergeCell ref="B10:D10"/>
    <mergeCell ref="B16:E16"/>
  </mergeCells>
  <printOptions/>
  <pageMargins left="0.7086614173228347" right="0.7086614173228347" top="0.7480314960629921" bottom="0.7480314960629921" header="0.31496062992125984" footer="0.31496062992125984"/>
  <pageSetup fitToHeight="1" fitToWidth="1"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6">
      <selection activeCell="A22" sqref="A22:IV22"/>
    </sheetView>
  </sheetViews>
  <sheetFormatPr defaultColWidth="18.00390625" defaultRowHeight="12.75"/>
  <cols>
    <col min="1" max="1" width="4.00390625" style="11" customWidth="1"/>
    <col min="2" max="2" width="54.00390625" style="11" customWidth="1"/>
    <col min="3" max="4" width="20.50390625" style="11" customWidth="1"/>
    <col min="5" max="16384" width="18.00390625" style="11" customWidth="1"/>
  </cols>
  <sheetData>
    <row r="1" spans="3:5" s="10" customFormat="1" ht="12.75">
      <c r="C1" s="111" t="s">
        <v>55</v>
      </c>
      <c r="D1" s="111"/>
      <c r="E1" s="70"/>
    </row>
    <row r="2" spans="3:5" s="10" customFormat="1" ht="39.75" customHeight="1">
      <c r="C2" s="112" t="s">
        <v>59</v>
      </c>
      <c r="D2" s="112"/>
      <c r="E2" s="71"/>
    </row>
    <row r="3" spans="3:4" ht="3" customHeight="1">
      <c r="C3" s="13"/>
      <c r="D3" s="13"/>
    </row>
    <row r="4" spans="3:5" s="12" customFormat="1" ht="24" customHeight="1">
      <c r="C4" s="113" t="s">
        <v>60</v>
      </c>
      <c r="D4" s="113"/>
      <c r="E4" s="72"/>
    </row>
    <row r="6" ht="15">
      <c r="D6" s="13" t="s">
        <v>0</v>
      </c>
    </row>
    <row r="8" spans="1:5" s="15" customFormat="1" ht="16.5">
      <c r="A8" s="115" t="s">
        <v>53</v>
      </c>
      <c r="B8" s="115"/>
      <c r="C8" s="115"/>
      <c r="D8" s="115"/>
      <c r="E8" s="65"/>
    </row>
    <row r="9" spans="1:5" s="15" customFormat="1" ht="6" customHeight="1">
      <c r="A9" s="14"/>
      <c r="B9" s="14"/>
      <c r="C9" s="14"/>
      <c r="D9" s="14"/>
      <c r="E9" s="14"/>
    </row>
    <row r="10" spans="1:5" s="15" customFormat="1" ht="48" customHeight="1">
      <c r="A10" s="114" t="s">
        <v>61</v>
      </c>
      <c r="B10" s="114"/>
      <c r="C10" s="114"/>
      <c r="D10" s="114"/>
      <c r="E10" s="66"/>
    </row>
    <row r="11" spans="1:4" ht="16.5">
      <c r="A11" s="202" t="s">
        <v>151</v>
      </c>
      <c r="B11" s="202"/>
      <c r="C11" s="202"/>
      <c r="D11" s="202"/>
    </row>
    <row r="12" spans="1:4" s="10" customFormat="1" ht="93" customHeight="1">
      <c r="A12" s="67"/>
      <c r="B12" s="67"/>
      <c r="C12" s="73" t="s">
        <v>62</v>
      </c>
      <c r="D12" s="73" t="s">
        <v>63</v>
      </c>
    </row>
    <row r="13" spans="1:4" s="10" customFormat="1" ht="27" customHeight="1">
      <c r="A13" s="68" t="s">
        <v>2</v>
      </c>
      <c r="B13" s="69" t="s">
        <v>44</v>
      </c>
      <c r="C13" s="74"/>
      <c r="D13" s="74"/>
    </row>
    <row r="14" spans="1:4" s="10" customFormat="1" ht="40.5" customHeight="1">
      <c r="A14" s="68" t="s">
        <v>3</v>
      </c>
      <c r="B14" s="69" t="s">
        <v>64</v>
      </c>
      <c r="C14" s="81">
        <v>6266.043</v>
      </c>
      <c r="D14" s="81">
        <v>1544</v>
      </c>
    </row>
    <row r="15" spans="1:4" s="10" customFormat="1" ht="27" customHeight="1">
      <c r="A15" s="68" t="s">
        <v>4</v>
      </c>
      <c r="B15" s="69" t="s">
        <v>45</v>
      </c>
      <c r="C15" s="74"/>
      <c r="D15" s="74"/>
    </row>
    <row r="22" spans="2:4" s="31" customFormat="1" ht="15">
      <c r="B22" s="60" t="s">
        <v>109</v>
      </c>
      <c r="D22" s="31" t="s">
        <v>57</v>
      </c>
    </row>
    <row r="23" spans="2:4" ht="15">
      <c r="B23" s="61"/>
      <c r="D23" s="31"/>
    </row>
    <row r="24" spans="2:4" ht="15">
      <c r="B24" s="61"/>
      <c r="D24" s="31"/>
    </row>
    <row r="25" spans="1:4" ht="30" customHeight="1">
      <c r="A25" s="11"/>
      <c r="B25" s="33" t="s">
        <v>110</v>
      </c>
      <c r="D25" s="31"/>
    </row>
    <row r="26" spans="2:4" ht="15">
      <c r="B26" s="61"/>
      <c r="D26" s="5" t="s">
        <v>111</v>
      </c>
    </row>
    <row r="27" spans="1:2" ht="15">
      <c r="A27" s="11"/>
      <c r="B27" s="62" t="s">
        <v>112</v>
      </c>
    </row>
  </sheetData>
  <sheetProtection/>
  <mergeCells count="6">
    <mergeCell ref="C1:D1"/>
    <mergeCell ref="C2:D2"/>
    <mergeCell ref="C4:D4"/>
    <mergeCell ref="A10:D10"/>
    <mergeCell ref="A8:D8"/>
    <mergeCell ref="A11:D11"/>
  </mergeCells>
  <printOptions/>
  <pageMargins left="0.7086614173228347" right="0.7086614173228347" top="0.7480314960629921" bottom="0.7480314960629921" header="0.31496062992125984" footer="0.31496062992125984"/>
  <pageSetup fitToHeight="1" fitToWidth="1"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view="pageBreakPreview" zoomScale="80" zoomScaleSheetLayoutView="80" zoomScalePageLayoutView="0" workbookViewId="0" topLeftCell="A10">
      <selection activeCell="A11" sqref="A11:E11"/>
    </sheetView>
  </sheetViews>
  <sheetFormatPr defaultColWidth="6.875" defaultRowHeight="12.75"/>
  <cols>
    <col min="1" max="1" width="4.875" style="11" customWidth="1"/>
    <col min="2" max="2" width="31.75390625" style="11" customWidth="1"/>
    <col min="3" max="3" width="23.00390625" style="76" customWidth="1"/>
    <col min="4" max="4" width="22.625" style="76" customWidth="1"/>
    <col min="5" max="5" width="21.375" style="76" customWidth="1"/>
    <col min="6" max="16384" width="6.875" style="11" customWidth="1"/>
  </cols>
  <sheetData>
    <row r="1" spans="3:5" s="10" customFormat="1" ht="12.75">
      <c r="C1" s="75"/>
      <c r="D1" s="116" t="s">
        <v>65</v>
      </c>
      <c r="E1" s="116"/>
    </row>
    <row r="2" spans="3:5" s="10" customFormat="1" ht="39.75" customHeight="1">
      <c r="C2" s="75"/>
      <c r="D2" s="117" t="s">
        <v>59</v>
      </c>
      <c r="E2" s="117"/>
    </row>
    <row r="3" spans="4:5" ht="3" customHeight="1">
      <c r="D3" s="80"/>
      <c r="E3" s="80"/>
    </row>
    <row r="4" spans="3:5" s="12" customFormat="1" ht="24" customHeight="1">
      <c r="C4" s="77"/>
      <c r="D4" s="118" t="s">
        <v>60</v>
      </c>
      <c r="E4" s="118"/>
    </row>
    <row r="6" ht="15">
      <c r="E6" s="80" t="s">
        <v>0</v>
      </c>
    </row>
    <row r="8" spans="1:5" s="15" customFormat="1" ht="16.5">
      <c r="A8" s="115" t="s">
        <v>53</v>
      </c>
      <c r="B8" s="115"/>
      <c r="C8" s="115"/>
      <c r="D8" s="115"/>
      <c r="E8" s="115"/>
    </row>
    <row r="9" spans="1:5" s="15" customFormat="1" ht="6" customHeight="1">
      <c r="A9" s="14"/>
      <c r="B9" s="14"/>
      <c r="C9" s="78"/>
      <c r="D9" s="78"/>
      <c r="E9" s="78"/>
    </row>
    <row r="10" spans="1:5" s="15" customFormat="1" ht="48" customHeight="1">
      <c r="A10" s="114" t="s">
        <v>66</v>
      </c>
      <c r="B10" s="114"/>
      <c r="C10" s="114"/>
      <c r="D10" s="114"/>
      <c r="E10" s="114"/>
    </row>
    <row r="11" spans="1:5" ht="16.5">
      <c r="A11" s="202" t="s">
        <v>151</v>
      </c>
      <c r="B11" s="202"/>
      <c r="C11" s="202"/>
      <c r="D11" s="202"/>
      <c r="E11" s="202"/>
    </row>
    <row r="12" spans="1:5" s="10" customFormat="1" ht="120" customHeight="1">
      <c r="A12" s="67"/>
      <c r="B12" s="67"/>
      <c r="C12" s="16" t="s">
        <v>67</v>
      </c>
      <c r="D12" s="16" t="s">
        <v>68</v>
      </c>
      <c r="E12" s="73" t="s">
        <v>69</v>
      </c>
    </row>
    <row r="13" spans="1:5" s="10" customFormat="1" ht="28.5" customHeight="1">
      <c r="A13" s="68" t="s">
        <v>2</v>
      </c>
      <c r="B13" s="69" t="s">
        <v>46</v>
      </c>
      <c r="C13" s="79"/>
      <c r="D13" s="79"/>
      <c r="E13" s="81"/>
    </row>
    <row r="14" spans="1:5" s="10" customFormat="1" ht="18" customHeight="1">
      <c r="A14" s="68"/>
      <c r="B14" s="69" t="s">
        <v>47</v>
      </c>
      <c r="C14" s="82">
        <v>2476.1576666666665</v>
      </c>
      <c r="D14" s="82">
        <v>1.827</v>
      </c>
      <c r="E14" s="84">
        <v>1249.67</v>
      </c>
    </row>
    <row r="15" spans="1:5" s="10" customFormat="1" ht="18" customHeight="1">
      <c r="A15" s="68"/>
      <c r="B15" s="69" t="s">
        <v>48</v>
      </c>
      <c r="C15" s="82">
        <v>2264.4643333333333</v>
      </c>
      <c r="D15" s="82">
        <v>0.9226666666666666</v>
      </c>
      <c r="E15" s="84">
        <v>1970.33</v>
      </c>
    </row>
    <row r="16" spans="1:5" s="10" customFormat="1" ht="18" customHeight="1">
      <c r="A16" s="68"/>
      <c r="B16" s="69" t="s">
        <v>49</v>
      </c>
      <c r="C16" s="79"/>
      <c r="D16" s="79"/>
      <c r="E16" s="84"/>
    </row>
    <row r="17" spans="1:5" s="10" customFormat="1" ht="28.5" customHeight="1">
      <c r="A17" s="68" t="s">
        <v>3</v>
      </c>
      <c r="B17" s="69" t="s">
        <v>50</v>
      </c>
      <c r="C17" s="79"/>
      <c r="D17" s="79"/>
      <c r="E17" s="84"/>
    </row>
    <row r="18" spans="1:5" s="10" customFormat="1" ht="21" customHeight="1">
      <c r="A18" s="68"/>
      <c r="B18" s="69" t="s">
        <v>47</v>
      </c>
      <c r="C18" s="83">
        <v>9594.359333333334</v>
      </c>
      <c r="D18" s="82">
        <v>12.845666666666668</v>
      </c>
      <c r="E18" s="84">
        <v>2384.33</v>
      </c>
    </row>
    <row r="19" spans="1:5" s="10" customFormat="1" ht="21" customHeight="1">
      <c r="A19" s="68"/>
      <c r="B19" s="69" t="s">
        <v>48</v>
      </c>
      <c r="C19" s="83">
        <v>2254.9846666666667</v>
      </c>
      <c r="D19" s="82">
        <v>1.7426666666666666</v>
      </c>
      <c r="E19" s="84">
        <v>1051.67</v>
      </c>
    </row>
    <row r="20" spans="1:5" s="10" customFormat="1" ht="21" customHeight="1">
      <c r="A20" s="68"/>
      <c r="B20" s="69" t="s">
        <v>49</v>
      </c>
      <c r="C20" s="79"/>
      <c r="D20" s="79"/>
      <c r="E20" s="81"/>
    </row>
    <row r="22" spans="2:5" s="31" customFormat="1" ht="15">
      <c r="B22" s="63" t="s">
        <v>109</v>
      </c>
      <c r="E22" s="31" t="s">
        <v>57</v>
      </c>
    </row>
    <row r="23" spans="2:4" ht="15">
      <c r="B23" s="61"/>
      <c r="D23" s="31"/>
    </row>
    <row r="24" spans="2:4" ht="15">
      <c r="B24" s="61"/>
      <c r="D24" s="31"/>
    </row>
    <row r="25" spans="1:5" ht="30" customHeight="1">
      <c r="A25" s="11"/>
      <c r="B25" s="106" t="s">
        <v>110</v>
      </c>
      <c r="C25" s="106"/>
      <c r="D25" s="31"/>
      <c r="E25" s="5" t="s">
        <v>111</v>
      </c>
    </row>
    <row r="26" spans="2:4" ht="15">
      <c r="B26" s="61"/>
      <c r="D26" s="76"/>
    </row>
    <row r="27" spans="1:2" ht="15">
      <c r="A27" s="11"/>
      <c r="B27" s="62" t="s">
        <v>112</v>
      </c>
    </row>
  </sheetData>
  <sheetProtection/>
  <mergeCells count="7">
    <mergeCell ref="D1:E1"/>
    <mergeCell ref="D2:E2"/>
    <mergeCell ref="D4:E4"/>
    <mergeCell ref="A8:E8"/>
    <mergeCell ref="A10:E10"/>
    <mergeCell ref="B25:C25"/>
    <mergeCell ref="A11:E11"/>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DA31"/>
  <sheetViews>
    <sheetView zoomScalePageLayoutView="0" workbookViewId="0" topLeftCell="A19">
      <selection activeCell="AH12" sqref="AH12:BE12"/>
    </sheetView>
  </sheetViews>
  <sheetFormatPr defaultColWidth="0.875" defaultRowHeight="12.75"/>
  <cols>
    <col min="1" max="88" width="0.875" style="11" customWidth="1"/>
    <col min="89" max="16384" width="0.875" style="11" customWidth="1"/>
  </cols>
  <sheetData>
    <row r="1" s="10" customFormat="1" ht="12.75">
      <c r="BQ1" s="10" t="s">
        <v>1</v>
      </c>
    </row>
    <row r="2" spans="69:105" s="10" customFormat="1" ht="39.75" customHeight="1">
      <c r="BQ2" s="119" t="s">
        <v>59</v>
      </c>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row>
    <row r="3" ht="3" customHeight="1"/>
    <row r="4" spans="69:105" s="12" customFormat="1" ht="24" customHeight="1">
      <c r="BQ4" s="120" t="s">
        <v>70</v>
      </c>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row>
    <row r="5" ht="15.75"/>
    <row r="6" ht="15.75">
      <c r="DA6" s="13" t="s">
        <v>0</v>
      </c>
    </row>
    <row r="7" ht="15.75"/>
    <row r="8" spans="1:105" s="15" customFormat="1" ht="16.5">
      <c r="A8" s="115" t="s">
        <v>53</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row>
    <row r="9" spans="1:105" s="15" customFormat="1" ht="6"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s="15" customFormat="1" ht="31.5" customHeight="1">
      <c r="A10" s="114" t="s">
        <v>71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row>
    <row r="11" spans="35:71" ht="15.75">
      <c r="AI11" s="201" t="s">
        <v>150</v>
      </c>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row>
    <row r="12" spans="1:105" s="10" customFormat="1" ht="42" customHeight="1">
      <c r="A12" s="121" t="s">
        <v>54</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2"/>
      <c r="AH12" s="125" t="s">
        <v>72</v>
      </c>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7"/>
      <c r="BF12" s="125" t="s">
        <v>73</v>
      </c>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7"/>
      <c r="CD12" s="125" t="s">
        <v>74</v>
      </c>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7"/>
    </row>
    <row r="13" spans="1:105" s="10" customFormat="1" ht="30"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c r="AH13" s="125" t="s">
        <v>47</v>
      </c>
      <c r="AI13" s="126"/>
      <c r="AJ13" s="126"/>
      <c r="AK13" s="126"/>
      <c r="AL13" s="126"/>
      <c r="AM13" s="126"/>
      <c r="AN13" s="126"/>
      <c r="AO13" s="127"/>
      <c r="AP13" s="125" t="s">
        <v>75</v>
      </c>
      <c r="AQ13" s="126"/>
      <c r="AR13" s="126"/>
      <c r="AS13" s="126"/>
      <c r="AT13" s="126"/>
      <c r="AU13" s="126"/>
      <c r="AV13" s="126"/>
      <c r="AW13" s="127"/>
      <c r="AX13" s="125" t="s">
        <v>51</v>
      </c>
      <c r="AY13" s="126"/>
      <c r="AZ13" s="126"/>
      <c r="BA13" s="126"/>
      <c r="BB13" s="126"/>
      <c r="BC13" s="126"/>
      <c r="BD13" s="126"/>
      <c r="BE13" s="127"/>
      <c r="BF13" s="125" t="s">
        <v>47</v>
      </c>
      <c r="BG13" s="126"/>
      <c r="BH13" s="126"/>
      <c r="BI13" s="126"/>
      <c r="BJ13" s="126"/>
      <c r="BK13" s="126"/>
      <c r="BL13" s="126"/>
      <c r="BM13" s="127"/>
      <c r="BN13" s="125" t="s">
        <v>75</v>
      </c>
      <c r="BO13" s="126"/>
      <c r="BP13" s="126"/>
      <c r="BQ13" s="126"/>
      <c r="BR13" s="126"/>
      <c r="BS13" s="126"/>
      <c r="BT13" s="126"/>
      <c r="BU13" s="127"/>
      <c r="BV13" s="125" t="s">
        <v>51</v>
      </c>
      <c r="BW13" s="126"/>
      <c r="BX13" s="126"/>
      <c r="BY13" s="126"/>
      <c r="BZ13" s="126"/>
      <c r="CA13" s="126"/>
      <c r="CB13" s="126"/>
      <c r="CC13" s="127"/>
      <c r="CD13" s="125" t="s">
        <v>47</v>
      </c>
      <c r="CE13" s="126"/>
      <c r="CF13" s="126"/>
      <c r="CG13" s="126"/>
      <c r="CH13" s="126"/>
      <c r="CI13" s="126"/>
      <c r="CJ13" s="126"/>
      <c r="CK13" s="127"/>
      <c r="CL13" s="125" t="s">
        <v>75</v>
      </c>
      <c r="CM13" s="126"/>
      <c r="CN13" s="126"/>
      <c r="CO13" s="126"/>
      <c r="CP13" s="126"/>
      <c r="CQ13" s="126"/>
      <c r="CR13" s="126"/>
      <c r="CS13" s="127"/>
      <c r="CT13" s="125" t="s">
        <v>51</v>
      </c>
      <c r="CU13" s="126"/>
      <c r="CV13" s="126"/>
      <c r="CW13" s="126"/>
      <c r="CX13" s="126"/>
      <c r="CY13" s="126"/>
      <c r="CZ13" s="126"/>
      <c r="DA13" s="127"/>
    </row>
    <row r="14" spans="1:105" s="10" customFormat="1" ht="15" customHeight="1">
      <c r="A14" s="128" t="s">
        <v>2</v>
      </c>
      <c r="B14" s="128"/>
      <c r="C14" s="128"/>
      <c r="D14" s="128"/>
      <c r="E14" s="128"/>
      <c r="F14" s="129" t="s">
        <v>52</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30"/>
      <c r="AH14" s="131">
        <v>268</v>
      </c>
      <c r="AI14" s="132"/>
      <c r="AJ14" s="132"/>
      <c r="AK14" s="132"/>
      <c r="AL14" s="132"/>
      <c r="AM14" s="132"/>
      <c r="AN14" s="132"/>
      <c r="AO14" s="133"/>
      <c r="AP14" s="131">
        <v>0</v>
      </c>
      <c r="AQ14" s="132"/>
      <c r="AR14" s="132"/>
      <c r="AS14" s="132"/>
      <c r="AT14" s="132"/>
      <c r="AU14" s="132"/>
      <c r="AV14" s="132"/>
      <c r="AW14" s="133"/>
      <c r="AX14" s="131">
        <v>0</v>
      </c>
      <c r="AY14" s="132"/>
      <c r="AZ14" s="132"/>
      <c r="BA14" s="132"/>
      <c r="BB14" s="132"/>
      <c r="BC14" s="132"/>
      <c r="BD14" s="132"/>
      <c r="BE14" s="133"/>
      <c r="BF14" s="131">
        <v>3756</v>
      </c>
      <c r="BG14" s="132"/>
      <c r="BH14" s="132"/>
      <c r="BI14" s="132"/>
      <c r="BJ14" s="132"/>
      <c r="BK14" s="132"/>
      <c r="BL14" s="132"/>
      <c r="BM14" s="133"/>
      <c r="BN14" s="131">
        <v>0</v>
      </c>
      <c r="BO14" s="132"/>
      <c r="BP14" s="132"/>
      <c r="BQ14" s="132"/>
      <c r="BR14" s="132"/>
      <c r="BS14" s="132"/>
      <c r="BT14" s="132"/>
      <c r="BU14" s="133"/>
      <c r="BV14" s="131">
        <v>0</v>
      </c>
      <c r="BW14" s="132"/>
      <c r="BX14" s="132"/>
      <c r="BY14" s="132"/>
      <c r="BZ14" s="132"/>
      <c r="CA14" s="132"/>
      <c r="CB14" s="132"/>
      <c r="CC14" s="133"/>
      <c r="CD14" s="131">
        <v>695.6</v>
      </c>
      <c r="CE14" s="132"/>
      <c r="CF14" s="132"/>
      <c r="CG14" s="132"/>
      <c r="CH14" s="132"/>
      <c r="CI14" s="132"/>
      <c r="CJ14" s="132"/>
      <c r="CK14" s="133"/>
      <c r="CL14" s="131">
        <v>0</v>
      </c>
      <c r="CM14" s="132"/>
      <c r="CN14" s="132"/>
      <c r="CO14" s="132"/>
      <c r="CP14" s="132"/>
      <c r="CQ14" s="132"/>
      <c r="CR14" s="132"/>
      <c r="CS14" s="133"/>
      <c r="CT14" s="131">
        <v>0</v>
      </c>
      <c r="CU14" s="132"/>
      <c r="CV14" s="132"/>
      <c r="CW14" s="132"/>
      <c r="CX14" s="132"/>
      <c r="CY14" s="132"/>
      <c r="CZ14" s="132"/>
      <c r="DA14" s="133"/>
    </row>
    <row r="15" spans="1:105" s="10" customFormat="1" ht="27.75" customHeight="1">
      <c r="A15" s="128"/>
      <c r="B15" s="128"/>
      <c r="C15" s="128"/>
      <c r="D15" s="128"/>
      <c r="E15" s="128"/>
      <c r="F15" s="134" t="s">
        <v>76</v>
      </c>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c r="AH15" s="131">
        <v>253</v>
      </c>
      <c r="AI15" s="132"/>
      <c r="AJ15" s="132"/>
      <c r="AK15" s="132"/>
      <c r="AL15" s="132"/>
      <c r="AM15" s="132"/>
      <c r="AN15" s="132"/>
      <c r="AO15" s="133"/>
      <c r="AP15" s="131">
        <v>0</v>
      </c>
      <c r="AQ15" s="132"/>
      <c r="AR15" s="132"/>
      <c r="AS15" s="132"/>
      <c r="AT15" s="132"/>
      <c r="AU15" s="132"/>
      <c r="AV15" s="132"/>
      <c r="AW15" s="133"/>
      <c r="AX15" s="131">
        <v>0</v>
      </c>
      <c r="AY15" s="132"/>
      <c r="AZ15" s="132"/>
      <c r="BA15" s="132"/>
      <c r="BB15" s="132"/>
      <c r="BC15" s="132"/>
      <c r="BD15" s="132"/>
      <c r="BE15" s="133"/>
      <c r="BF15" s="131">
        <v>3578</v>
      </c>
      <c r="BG15" s="132"/>
      <c r="BH15" s="132"/>
      <c r="BI15" s="132"/>
      <c r="BJ15" s="132"/>
      <c r="BK15" s="132"/>
      <c r="BL15" s="132"/>
      <c r="BM15" s="133"/>
      <c r="BN15" s="131">
        <v>0</v>
      </c>
      <c r="BO15" s="132"/>
      <c r="BP15" s="132"/>
      <c r="BQ15" s="132"/>
      <c r="BR15" s="132"/>
      <c r="BS15" s="132"/>
      <c r="BT15" s="132"/>
      <c r="BU15" s="133"/>
      <c r="BV15" s="131">
        <v>0</v>
      </c>
      <c r="BW15" s="132"/>
      <c r="BX15" s="132"/>
      <c r="BY15" s="132"/>
      <c r="BZ15" s="132"/>
      <c r="CA15" s="132"/>
      <c r="CB15" s="132"/>
      <c r="CC15" s="133"/>
      <c r="CD15" s="131">
        <v>116</v>
      </c>
      <c r="CE15" s="132"/>
      <c r="CF15" s="132"/>
      <c r="CG15" s="132"/>
      <c r="CH15" s="132"/>
      <c r="CI15" s="132"/>
      <c r="CJ15" s="132"/>
      <c r="CK15" s="133"/>
      <c r="CL15" s="131">
        <v>0</v>
      </c>
      <c r="CM15" s="132"/>
      <c r="CN15" s="132"/>
      <c r="CO15" s="132"/>
      <c r="CP15" s="132"/>
      <c r="CQ15" s="132"/>
      <c r="CR15" s="132"/>
      <c r="CS15" s="133"/>
      <c r="CT15" s="131">
        <v>0</v>
      </c>
      <c r="CU15" s="132"/>
      <c r="CV15" s="132"/>
      <c r="CW15" s="132"/>
      <c r="CX15" s="132"/>
      <c r="CY15" s="132"/>
      <c r="CZ15" s="132"/>
      <c r="DA15" s="133"/>
    </row>
    <row r="16" spans="1:105" s="10" customFormat="1" ht="15" customHeight="1">
      <c r="A16" s="128" t="s">
        <v>3</v>
      </c>
      <c r="B16" s="128"/>
      <c r="C16" s="128"/>
      <c r="D16" s="128"/>
      <c r="E16" s="128"/>
      <c r="F16" s="129" t="s">
        <v>77</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30"/>
      <c r="AH16" s="131">
        <v>77</v>
      </c>
      <c r="AI16" s="132"/>
      <c r="AJ16" s="132"/>
      <c r="AK16" s="132"/>
      <c r="AL16" s="132"/>
      <c r="AM16" s="132"/>
      <c r="AN16" s="132"/>
      <c r="AO16" s="133"/>
      <c r="AP16" s="131">
        <v>2</v>
      </c>
      <c r="AQ16" s="132"/>
      <c r="AR16" s="132"/>
      <c r="AS16" s="132"/>
      <c r="AT16" s="132"/>
      <c r="AU16" s="132"/>
      <c r="AV16" s="132"/>
      <c r="AW16" s="133"/>
      <c r="AX16" s="131">
        <v>0</v>
      </c>
      <c r="AY16" s="132"/>
      <c r="AZ16" s="132"/>
      <c r="BA16" s="132"/>
      <c r="BB16" s="132"/>
      <c r="BC16" s="132"/>
      <c r="BD16" s="132"/>
      <c r="BE16" s="133"/>
      <c r="BF16" s="131">
        <v>4629</v>
      </c>
      <c r="BG16" s="132"/>
      <c r="BH16" s="132"/>
      <c r="BI16" s="132"/>
      <c r="BJ16" s="132"/>
      <c r="BK16" s="132"/>
      <c r="BL16" s="132"/>
      <c r="BM16" s="133"/>
      <c r="BN16" s="131">
        <v>190</v>
      </c>
      <c r="BO16" s="132"/>
      <c r="BP16" s="132"/>
      <c r="BQ16" s="132"/>
      <c r="BR16" s="132"/>
      <c r="BS16" s="132"/>
      <c r="BT16" s="132"/>
      <c r="BU16" s="133"/>
      <c r="BV16" s="131">
        <v>0</v>
      </c>
      <c r="BW16" s="132"/>
      <c r="BX16" s="132"/>
      <c r="BY16" s="132"/>
      <c r="BZ16" s="132"/>
      <c r="CA16" s="132"/>
      <c r="CB16" s="132"/>
      <c r="CC16" s="133"/>
      <c r="CD16" s="131">
        <v>3805</v>
      </c>
      <c r="CE16" s="132"/>
      <c r="CF16" s="132"/>
      <c r="CG16" s="132"/>
      <c r="CH16" s="132"/>
      <c r="CI16" s="132"/>
      <c r="CJ16" s="132"/>
      <c r="CK16" s="133"/>
      <c r="CL16" s="131">
        <v>78</v>
      </c>
      <c r="CM16" s="132"/>
      <c r="CN16" s="132"/>
      <c r="CO16" s="132"/>
      <c r="CP16" s="132"/>
      <c r="CQ16" s="132"/>
      <c r="CR16" s="132"/>
      <c r="CS16" s="133"/>
      <c r="CT16" s="131">
        <v>0</v>
      </c>
      <c r="CU16" s="132"/>
      <c r="CV16" s="132"/>
      <c r="CW16" s="132"/>
      <c r="CX16" s="132"/>
      <c r="CY16" s="132"/>
      <c r="CZ16" s="132"/>
      <c r="DA16" s="133"/>
    </row>
    <row r="17" spans="1:105" s="10" customFormat="1" ht="27.75" customHeight="1">
      <c r="A17" s="128"/>
      <c r="B17" s="128"/>
      <c r="C17" s="128"/>
      <c r="D17" s="128"/>
      <c r="E17" s="128"/>
      <c r="F17" s="134" t="s">
        <v>78</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5"/>
      <c r="AH17" s="131">
        <v>0</v>
      </c>
      <c r="AI17" s="132"/>
      <c r="AJ17" s="132"/>
      <c r="AK17" s="132"/>
      <c r="AL17" s="132"/>
      <c r="AM17" s="132"/>
      <c r="AN17" s="132"/>
      <c r="AO17" s="133"/>
      <c r="AP17" s="131">
        <v>0</v>
      </c>
      <c r="AQ17" s="132"/>
      <c r="AR17" s="132"/>
      <c r="AS17" s="132"/>
      <c r="AT17" s="132"/>
      <c r="AU17" s="132"/>
      <c r="AV17" s="132"/>
      <c r="AW17" s="133"/>
      <c r="AX17" s="131">
        <v>0</v>
      </c>
      <c r="AY17" s="132"/>
      <c r="AZ17" s="132"/>
      <c r="BA17" s="132"/>
      <c r="BB17" s="132"/>
      <c r="BC17" s="132"/>
      <c r="BD17" s="132"/>
      <c r="BE17" s="133"/>
      <c r="BF17" s="131">
        <v>0</v>
      </c>
      <c r="BG17" s="132"/>
      <c r="BH17" s="132"/>
      <c r="BI17" s="132"/>
      <c r="BJ17" s="132"/>
      <c r="BK17" s="132"/>
      <c r="BL17" s="132"/>
      <c r="BM17" s="133"/>
      <c r="BN17" s="131">
        <v>0</v>
      </c>
      <c r="BO17" s="132"/>
      <c r="BP17" s="132"/>
      <c r="BQ17" s="132"/>
      <c r="BR17" s="132"/>
      <c r="BS17" s="132"/>
      <c r="BT17" s="132"/>
      <c r="BU17" s="133"/>
      <c r="BV17" s="131">
        <v>0</v>
      </c>
      <c r="BW17" s="132"/>
      <c r="BX17" s="132"/>
      <c r="BY17" s="132"/>
      <c r="BZ17" s="132"/>
      <c r="CA17" s="132"/>
      <c r="CB17" s="132"/>
      <c r="CC17" s="133"/>
      <c r="CD17" s="131">
        <v>0</v>
      </c>
      <c r="CE17" s="132"/>
      <c r="CF17" s="132"/>
      <c r="CG17" s="132"/>
      <c r="CH17" s="132"/>
      <c r="CI17" s="132"/>
      <c r="CJ17" s="132"/>
      <c r="CK17" s="133"/>
      <c r="CL17" s="131">
        <v>0</v>
      </c>
      <c r="CM17" s="132"/>
      <c r="CN17" s="132"/>
      <c r="CO17" s="132"/>
      <c r="CP17" s="132"/>
      <c r="CQ17" s="132"/>
      <c r="CR17" s="132"/>
      <c r="CS17" s="133"/>
      <c r="CT17" s="131">
        <v>0</v>
      </c>
      <c r="CU17" s="132"/>
      <c r="CV17" s="132"/>
      <c r="CW17" s="132"/>
      <c r="CX17" s="132"/>
      <c r="CY17" s="132"/>
      <c r="CZ17" s="132"/>
      <c r="DA17" s="133"/>
    </row>
    <row r="18" spans="1:105" s="10" customFormat="1" ht="15" customHeight="1">
      <c r="A18" s="128" t="s">
        <v>4</v>
      </c>
      <c r="B18" s="128"/>
      <c r="C18" s="128"/>
      <c r="D18" s="128"/>
      <c r="E18" s="128"/>
      <c r="F18" s="129" t="s">
        <v>79</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30"/>
      <c r="AH18" s="131">
        <v>3</v>
      </c>
      <c r="AI18" s="132"/>
      <c r="AJ18" s="132"/>
      <c r="AK18" s="132"/>
      <c r="AL18" s="132"/>
      <c r="AM18" s="132"/>
      <c r="AN18" s="132"/>
      <c r="AO18" s="133"/>
      <c r="AP18" s="131">
        <v>0</v>
      </c>
      <c r="AQ18" s="132"/>
      <c r="AR18" s="132"/>
      <c r="AS18" s="132"/>
      <c r="AT18" s="132"/>
      <c r="AU18" s="132"/>
      <c r="AV18" s="132"/>
      <c r="AW18" s="133"/>
      <c r="AX18" s="131">
        <v>0</v>
      </c>
      <c r="AY18" s="132"/>
      <c r="AZ18" s="132"/>
      <c r="BA18" s="132"/>
      <c r="BB18" s="132"/>
      <c r="BC18" s="132"/>
      <c r="BD18" s="132"/>
      <c r="BE18" s="133"/>
      <c r="BF18" s="131">
        <v>1700</v>
      </c>
      <c r="BG18" s="132"/>
      <c r="BH18" s="132"/>
      <c r="BI18" s="132"/>
      <c r="BJ18" s="132"/>
      <c r="BK18" s="132"/>
      <c r="BL18" s="132"/>
      <c r="BM18" s="133"/>
      <c r="BN18" s="131">
        <v>0</v>
      </c>
      <c r="BO18" s="132"/>
      <c r="BP18" s="132"/>
      <c r="BQ18" s="132"/>
      <c r="BR18" s="132"/>
      <c r="BS18" s="132"/>
      <c r="BT18" s="132"/>
      <c r="BU18" s="133"/>
      <c r="BV18" s="131">
        <v>0</v>
      </c>
      <c r="BW18" s="132"/>
      <c r="BX18" s="132"/>
      <c r="BY18" s="132"/>
      <c r="BZ18" s="132"/>
      <c r="CA18" s="132"/>
      <c r="CB18" s="132"/>
      <c r="CC18" s="133"/>
      <c r="CD18" s="131">
        <v>1374</v>
      </c>
      <c r="CE18" s="132"/>
      <c r="CF18" s="132"/>
      <c r="CG18" s="132"/>
      <c r="CH18" s="132"/>
      <c r="CI18" s="132"/>
      <c r="CJ18" s="132"/>
      <c r="CK18" s="133"/>
      <c r="CL18" s="131">
        <v>0</v>
      </c>
      <c r="CM18" s="132"/>
      <c r="CN18" s="132"/>
      <c r="CO18" s="132"/>
      <c r="CP18" s="132"/>
      <c r="CQ18" s="132"/>
      <c r="CR18" s="132"/>
      <c r="CS18" s="133"/>
      <c r="CT18" s="131">
        <v>0</v>
      </c>
      <c r="CU18" s="132"/>
      <c r="CV18" s="132"/>
      <c r="CW18" s="132"/>
      <c r="CX18" s="132"/>
      <c r="CY18" s="132"/>
      <c r="CZ18" s="132"/>
      <c r="DA18" s="133"/>
    </row>
    <row r="19" spans="1:105" s="10" customFormat="1" ht="40.5" customHeight="1">
      <c r="A19" s="128"/>
      <c r="B19" s="128"/>
      <c r="C19" s="128"/>
      <c r="D19" s="128"/>
      <c r="E19" s="128"/>
      <c r="F19" s="134" t="s">
        <v>80</v>
      </c>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c r="AH19" s="131">
        <v>0</v>
      </c>
      <c r="AI19" s="132"/>
      <c r="AJ19" s="132"/>
      <c r="AK19" s="132"/>
      <c r="AL19" s="132"/>
      <c r="AM19" s="132"/>
      <c r="AN19" s="132"/>
      <c r="AO19" s="133"/>
      <c r="AP19" s="131">
        <v>0</v>
      </c>
      <c r="AQ19" s="132"/>
      <c r="AR19" s="132"/>
      <c r="AS19" s="132"/>
      <c r="AT19" s="132"/>
      <c r="AU19" s="132"/>
      <c r="AV19" s="132"/>
      <c r="AW19" s="133"/>
      <c r="AX19" s="131">
        <v>0</v>
      </c>
      <c r="AY19" s="132"/>
      <c r="AZ19" s="132"/>
      <c r="BA19" s="132"/>
      <c r="BB19" s="132"/>
      <c r="BC19" s="132"/>
      <c r="BD19" s="132"/>
      <c r="BE19" s="133"/>
      <c r="BF19" s="131">
        <v>0</v>
      </c>
      <c r="BG19" s="132"/>
      <c r="BH19" s="132"/>
      <c r="BI19" s="132"/>
      <c r="BJ19" s="132"/>
      <c r="BK19" s="132"/>
      <c r="BL19" s="132"/>
      <c r="BM19" s="133"/>
      <c r="BN19" s="131">
        <v>0</v>
      </c>
      <c r="BO19" s="132"/>
      <c r="BP19" s="132"/>
      <c r="BQ19" s="132"/>
      <c r="BR19" s="132"/>
      <c r="BS19" s="132"/>
      <c r="BT19" s="132"/>
      <c r="BU19" s="133"/>
      <c r="BV19" s="131">
        <v>0</v>
      </c>
      <c r="BW19" s="132"/>
      <c r="BX19" s="132"/>
      <c r="BY19" s="132"/>
      <c r="BZ19" s="132"/>
      <c r="CA19" s="132"/>
      <c r="CB19" s="132"/>
      <c r="CC19" s="133"/>
      <c r="CD19" s="131">
        <v>0</v>
      </c>
      <c r="CE19" s="132"/>
      <c r="CF19" s="132"/>
      <c r="CG19" s="132"/>
      <c r="CH19" s="132"/>
      <c r="CI19" s="132"/>
      <c r="CJ19" s="132"/>
      <c r="CK19" s="133"/>
      <c r="CL19" s="131">
        <v>0</v>
      </c>
      <c r="CM19" s="132"/>
      <c r="CN19" s="132"/>
      <c r="CO19" s="132"/>
      <c r="CP19" s="132"/>
      <c r="CQ19" s="132"/>
      <c r="CR19" s="132"/>
      <c r="CS19" s="133"/>
      <c r="CT19" s="131">
        <v>0</v>
      </c>
      <c r="CU19" s="132"/>
      <c r="CV19" s="132"/>
      <c r="CW19" s="132"/>
      <c r="CX19" s="132"/>
      <c r="CY19" s="132"/>
      <c r="CZ19" s="132"/>
      <c r="DA19" s="133"/>
    </row>
    <row r="20" spans="1:105" s="10" customFormat="1" ht="15" customHeight="1">
      <c r="A20" s="128" t="s">
        <v>5</v>
      </c>
      <c r="B20" s="128"/>
      <c r="C20" s="128"/>
      <c r="D20" s="128"/>
      <c r="E20" s="128"/>
      <c r="F20" s="129" t="s">
        <v>81</v>
      </c>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30"/>
      <c r="AH20" s="131">
        <v>0</v>
      </c>
      <c r="AI20" s="132"/>
      <c r="AJ20" s="132"/>
      <c r="AK20" s="132"/>
      <c r="AL20" s="132"/>
      <c r="AM20" s="132"/>
      <c r="AN20" s="132"/>
      <c r="AO20" s="133"/>
      <c r="AP20" s="131">
        <v>0</v>
      </c>
      <c r="AQ20" s="132"/>
      <c r="AR20" s="132"/>
      <c r="AS20" s="132"/>
      <c r="AT20" s="132"/>
      <c r="AU20" s="132"/>
      <c r="AV20" s="132"/>
      <c r="AW20" s="133"/>
      <c r="AX20" s="131">
        <v>0</v>
      </c>
      <c r="AY20" s="132"/>
      <c r="AZ20" s="132"/>
      <c r="BA20" s="132"/>
      <c r="BB20" s="132"/>
      <c r="BC20" s="132"/>
      <c r="BD20" s="132"/>
      <c r="BE20" s="133"/>
      <c r="BF20" s="131">
        <v>0</v>
      </c>
      <c r="BG20" s="132"/>
      <c r="BH20" s="132"/>
      <c r="BI20" s="132"/>
      <c r="BJ20" s="132"/>
      <c r="BK20" s="132"/>
      <c r="BL20" s="132"/>
      <c r="BM20" s="133"/>
      <c r="BN20" s="131">
        <v>0</v>
      </c>
      <c r="BO20" s="132"/>
      <c r="BP20" s="132"/>
      <c r="BQ20" s="132"/>
      <c r="BR20" s="132"/>
      <c r="BS20" s="132"/>
      <c r="BT20" s="132"/>
      <c r="BU20" s="133"/>
      <c r="BV20" s="131">
        <v>0</v>
      </c>
      <c r="BW20" s="132"/>
      <c r="BX20" s="132"/>
      <c r="BY20" s="132"/>
      <c r="BZ20" s="132"/>
      <c r="CA20" s="132"/>
      <c r="CB20" s="132"/>
      <c r="CC20" s="133"/>
      <c r="CD20" s="131">
        <v>0</v>
      </c>
      <c r="CE20" s="132"/>
      <c r="CF20" s="132"/>
      <c r="CG20" s="132"/>
      <c r="CH20" s="132"/>
      <c r="CI20" s="132"/>
      <c r="CJ20" s="132"/>
      <c r="CK20" s="133"/>
      <c r="CL20" s="131">
        <v>0</v>
      </c>
      <c r="CM20" s="132"/>
      <c r="CN20" s="132"/>
      <c r="CO20" s="132"/>
      <c r="CP20" s="132"/>
      <c r="CQ20" s="132"/>
      <c r="CR20" s="132"/>
      <c r="CS20" s="133"/>
      <c r="CT20" s="131">
        <v>0</v>
      </c>
      <c r="CU20" s="132"/>
      <c r="CV20" s="132"/>
      <c r="CW20" s="132"/>
      <c r="CX20" s="132"/>
      <c r="CY20" s="132"/>
      <c r="CZ20" s="132"/>
      <c r="DA20" s="133"/>
    </row>
    <row r="21" spans="1:105" s="10" customFormat="1" ht="40.5" customHeight="1">
      <c r="A21" s="128"/>
      <c r="B21" s="128"/>
      <c r="C21" s="128"/>
      <c r="D21" s="128"/>
      <c r="E21" s="128"/>
      <c r="F21" s="134" t="s">
        <v>80</v>
      </c>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c r="AH21" s="131">
        <v>0</v>
      </c>
      <c r="AI21" s="132"/>
      <c r="AJ21" s="132"/>
      <c r="AK21" s="132"/>
      <c r="AL21" s="132"/>
      <c r="AM21" s="132"/>
      <c r="AN21" s="132"/>
      <c r="AO21" s="133"/>
      <c r="AP21" s="131">
        <v>0</v>
      </c>
      <c r="AQ21" s="132"/>
      <c r="AR21" s="132"/>
      <c r="AS21" s="132"/>
      <c r="AT21" s="132"/>
      <c r="AU21" s="132"/>
      <c r="AV21" s="132"/>
      <c r="AW21" s="133"/>
      <c r="AX21" s="131">
        <v>0</v>
      </c>
      <c r="AY21" s="132"/>
      <c r="AZ21" s="132"/>
      <c r="BA21" s="132"/>
      <c r="BB21" s="132"/>
      <c r="BC21" s="132"/>
      <c r="BD21" s="132"/>
      <c r="BE21" s="133"/>
      <c r="BF21" s="131">
        <v>0</v>
      </c>
      <c r="BG21" s="132"/>
      <c r="BH21" s="132"/>
      <c r="BI21" s="132"/>
      <c r="BJ21" s="132"/>
      <c r="BK21" s="132"/>
      <c r="BL21" s="132"/>
      <c r="BM21" s="133"/>
      <c r="BN21" s="131">
        <v>0</v>
      </c>
      <c r="BO21" s="132"/>
      <c r="BP21" s="132"/>
      <c r="BQ21" s="132"/>
      <c r="BR21" s="132"/>
      <c r="BS21" s="132"/>
      <c r="BT21" s="132"/>
      <c r="BU21" s="133"/>
      <c r="BV21" s="131">
        <v>0</v>
      </c>
      <c r="BW21" s="132"/>
      <c r="BX21" s="132"/>
      <c r="BY21" s="132"/>
      <c r="BZ21" s="132"/>
      <c r="CA21" s="132"/>
      <c r="CB21" s="132"/>
      <c r="CC21" s="133"/>
      <c r="CD21" s="131">
        <v>0</v>
      </c>
      <c r="CE21" s="132"/>
      <c r="CF21" s="132"/>
      <c r="CG21" s="132"/>
      <c r="CH21" s="132"/>
      <c r="CI21" s="132"/>
      <c r="CJ21" s="132"/>
      <c r="CK21" s="133"/>
      <c r="CL21" s="131">
        <v>0</v>
      </c>
      <c r="CM21" s="132"/>
      <c r="CN21" s="132"/>
      <c r="CO21" s="132"/>
      <c r="CP21" s="132"/>
      <c r="CQ21" s="132"/>
      <c r="CR21" s="132"/>
      <c r="CS21" s="133"/>
      <c r="CT21" s="131">
        <v>0</v>
      </c>
      <c r="CU21" s="132"/>
      <c r="CV21" s="132"/>
      <c r="CW21" s="132"/>
      <c r="CX21" s="132"/>
      <c r="CY21" s="132"/>
      <c r="CZ21" s="132"/>
      <c r="DA21" s="133"/>
    </row>
    <row r="22" spans="1:25" ht="15">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105" s="18" customFormat="1" ht="12.75" customHeight="1">
      <c r="A23" s="138" t="s">
        <v>82</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s="19" customFormat="1" ht="69" customHeight="1">
      <c r="A24" s="136" t="s">
        <v>83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row>
    <row r="25" ht="3" customHeight="1"/>
    <row r="27" spans="5:90" ht="15">
      <c r="E27" s="63" t="s">
        <v>109</v>
      </c>
      <c r="F27" s="31"/>
      <c r="CL27" s="31" t="s">
        <v>57</v>
      </c>
    </row>
    <row r="28" spans="5:6" ht="15">
      <c r="E28" s="61"/>
      <c r="F28"/>
    </row>
    <row r="29" spans="5:6" ht="15">
      <c r="E29" s="61"/>
      <c r="F29"/>
    </row>
    <row r="30" spans="5:6" ht="15">
      <c r="E30" s="64" t="s">
        <v>134</v>
      </c>
      <c r="F30" s="64"/>
    </row>
    <row r="31" spans="5:90" ht="15">
      <c r="E31" s="11" t="s">
        <v>135</v>
      </c>
      <c r="CL31" s="5" t="s">
        <v>111</v>
      </c>
    </row>
  </sheetData>
  <sheetProtection/>
  <mergeCells count="108">
    <mergeCell ref="AI11:BS11"/>
    <mergeCell ref="A24:DA24"/>
    <mergeCell ref="BN21:BU21"/>
    <mergeCell ref="BV21:CC21"/>
    <mergeCell ref="CD21:CK21"/>
    <mergeCell ref="CL21:CS21"/>
    <mergeCell ref="CT21:DA21"/>
    <mergeCell ref="A23:DA23"/>
    <mergeCell ref="A21:E21"/>
    <mergeCell ref="F21:AG21"/>
    <mergeCell ref="AH21:AO21"/>
    <mergeCell ref="AP21:AW21"/>
    <mergeCell ref="AX21:BE21"/>
    <mergeCell ref="BF21:BM21"/>
    <mergeCell ref="BF20:BM20"/>
    <mergeCell ref="BN20:BU20"/>
    <mergeCell ref="BV20:CC20"/>
    <mergeCell ref="CD20:CK20"/>
    <mergeCell ref="CL20:CS20"/>
    <mergeCell ref="CT20:DA20"/>
    <mergeCell ref="BN19:BU19"/>
    <mergeCell ref="BV19:CC19"/>
    <mergeCell ref="CD19:CK19"/>
    <mergeCell ref="CL19:CS19"/>
    <mergeCell ref="CT19:DA19"/>
    <mergeCell ref="A20:E20"/>
    <mergeCell ref="F20:AG20"/>
    <mergeCell ref="AH20:AO20"/>
    <mergeCell ref="AP20:AW20"/>
    <mergeCell ref="AX20:BE20"/>
    <mergeCell ref="A19:E19"/>
    <mergeCell ref="F19:AG19"/>
    <mergeCell ref="AH19:AO19"/>
    <mergeCell ref="AP19:AW19"/>
    <mergeCell ref="AX19:BE19"/>
    <mergeCell ref="BF19:BM19"/>
    <mergeCell ref="BF18:BM18"/>
    <mergeCell ref="BN18:BU18"/>
    <mergeCell ref="BV18:CC18"/>
    <mergeCell ref="CD18:CK18"/>
    <mergeCell ref="CL18:CS18"/>
    <mergeCell ref="CT18:DA18"/>
    <mergeCell ref="BN17:BU17"/>
    <mergeCell ref="BV17:CC17"/>
    <mergeCell ref="CD17:CK17"/>
    <mergeCell ref="CL17:CS17"/>
    <mergeCell ref="CT17:DA17"/>
    <mergeCell ref="A18:E18"/>
    <mergeCell ref="F18:AG18"/>
    <mergeCell ref="AH18:AO18"/>
    <mergeCell ref="AP18:AW18"/>
    <mergeCell ref="AX18:BE18"/>
    <mergeCell ref="BV16:CC16"/>
    <mergeCell ref="CD16:CK16"/>
    <mergeCell ref="CL16:CS16"/>
    <mergeCell ref="CT16:DA16"/>
    <mergeCell ref="A17:E17"/>
    <mergeCell ref="F17:AG17"/>
    <mergeCell ref="AH17:AO17"/>
    <mergeCell ref="AP17:AW17"/>
    <mergeCell ref="AX17:BE17"/>
    <mergeCell ref="BF17:BM17"/>
    <mergeCell ref="CD15:CK15"/>
    <mergeCell ref="CL15:CS15"/>
    <mergeCell ref="CT15:DA15"/>
    <mergeCell ref="A16:E16"/>
    <mergeCell ref="F16:AG16"/>
    <mergeCell ref="AH16:AO16"/>
    <mergeCell ref="AP16:AW16"/>
    <mergeCell ref="AX16:BE16"/>
    <mergeCell ref="BF16:BM16"/>
    <mergeCell ref="BN16:BU16"/>
    <mergeCell ref="CL14:CS14"/>
    <mergeCell ref="CT14:DA14"/>
    <mergeCell ref="A15:E15"/>
    <mergeCell ref="F15:AG15"/>
    <mergeCell ref="AH15:AO15"/>
    <mergeCell ref="AP15:AW15"/>
    <mergeCell ref="AX15:BE15"/>
    <mergeCell ref="BF15:BM15"/>
    <mergeCell ref="BN15:BU15"/>
    <mergeCell ref="BV15:CC15"/>
    <mergeCell ref="CT13:DA13"/>
    <mergeCell ref="A14:E14"/>
    <mergeCell ref="F14:AG14"/>
    <mergeCell ref="AH14:AO14"/>
    <mergeCell ref="AP14:AW14"/>
    <mergeCell ref="AX14:BE14"/>
    <mergeCell ref="BF14:BM14"/>
    <mergeCell ref="BN14:BU14"/>
    <mergeCell ref="BV14:CC14"/>
    <mergeCell ref="CD14:CK14"/>
    <mergeCell ref="AX13:BE13"/>
    <mergeCell ref="BF13:BM13"/>
    <mergeCell ref="BN13:BU13"/>
    <mergeCell ref="BV13:CC13"/>
    <mergeCell ref="CD13:CK13"/>
    <mergeCell ref="CL13:CS13"/>
    <mergeCell ref="BQ2:DA2"/>
    <mergeCell ref="BQ4:DA4"/>
    <mergeCell ref="A8:DA8"/>
    <mergeCell ref="A10:DA10"/>
    <mergeCell ref="A12:AG13"/>
    <mergeCell ref="AH12:BE12"/>
    <mergeCell ref="BF12:CC12"/>
    <mergeCell ref="CD12:DA12"/>
    <mergeCell ref="AH13:AO13"/>
    <mergeCell ref="AP13:AW13"/>
  </mergeCells>
  <printOptions/>
  <pageMargins left="0.7086614173228347" right="0.7086614173228347" top="0.7480314960629921" bottom="0.7480314960629921" header="0.31496062992125984" footer="0.31496062992125984"/>
  <pageSetup fitToHeight="1" fitToWidth="1"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A31"/>
  <sheetViews>
    <sheetView view="pageBreakPreview" zoomScale="90" zoomScaleSheetLayoutView="90" zoomScalePageLayoutView="0" workbookViewId="0" topLeftCell="A7">
      <selection activeCell="DZ10" sqref="DZ10"/>
    </sheetView>
  </sheetViews>
  <sheetFormatPr defaultColWidth="0.875" defaultRowHeight="12.75"/>
  <cols>
    <col min="1" max="88" width="0.875" style="11" customWidth="1"/>
    <col min="89" max="16384" width="0.875" style="11" customWidth="1"/>
  </cols>
  <sheetData>
    <row r="1" s="10" customFormat="1" ht="12.75">
      <c r="BQ1" s="10" t="s">
        <v>84</v>
      </c>
    </row>
    <row r="2" spans="69:105" s="10" customFormat="1" ht="39.75" customHeight="1">
      <c r="BQ2" s="119" t="s">
        <v>59</v>
      </c>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row>
    <row r="3" ht="3" customHeight="1"/>
    <row r="4" spans="69:105" s="12" customFormat="1" ht="24" customHeight="1">
      <c r="BQ4" s="120" t="s">
        <v>70</v>
      </c>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row>
    <row r="5" ht="15.75"/>
    <row r="6" ht="15.75">
      <c r="DA6" s="13" t="s">
        <v>0</v>
      </c>
    </row>
    <row r="7" ht="15.75"/>
    <row r="8" spans="1:105" s="15" customFormat="1" ht="16.5">
      <c r="A8" s="115" t="s">
        <v>53</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row>
    <row r="9" spans="1:105" s="15" customFormat="1" ht="6"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s="15" customFormat="1" ht="16.5">
      <c r="A10" s="114" t="s">
        <v>85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row>
    <row r="11" spans="34:69" ht="15.75">
      <c r="AH11" s="201" t="s">
        <v>150</v>
      </c>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row>
    <row r="12" spans="1:105" s="10" customFormat="1" ht="30" customHeight="1">
      <c r="A12" s="121" t="s">
        <v>54</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2"/>
      <c r="AH12" s="125" t="s">
        <v>86</v>
      </c>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7"/>
      <c r="BR12" s="125" t="s">
        <v>87</v>
      </c>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7"/>
    </row>
    <row r="13" spans="1:105" s="10" customFormat="1" ht="30"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c r="AH13" s="125" t="s">
        <v>47</v>
      </c>
      <c r="AI13" s="126"/>
      <c r="AJ13" s="126"/>
      <c r="AK13" s="126"/>
      <c r="AL13" s="126"/>
      <c r="AM13" s="126"/>
      <c r="AN13" s="126"/>
      <c r="AO13" s="126"/>
      <c r="AP13" s="126"/>
      <c r="AQ13" s="126"/>
      <c r="AR13" s="126"/>
      <c r="AS13" s="127"/>
      <c r="AT13" s="125" t="s">
        <v>48</v>
      </c>
      <c r="AU13" s="126"/>
      <c r="AV13" s="126"/>
      <c r="AW13" s="126"/>
      <c r="AX13" s="126"/>
      <c r="AY13" s="126"/>
      <c r="AZ13" s="126"/>
      <c r="BA13" s="126"/>
      <c r="BB13" s="126"/>
      <c r="BC13" s="126"/>
      <c r="BD13" s="126"/>
      <c r="BE13" s="127"/>
      <c r="BF13" s="125" t="s">
        <v>51</v>
      </c>
      <c r="BG13" s="126"/>
      <c r="BH13" s="126"/>
      <c r="BI13" s="126"/>
      <c r="BJ13" s="126"/>
      <c r="BK13" s="126"/>
      <c r="BL13" s="126"/>
      <c r="BM13" s="126"/>
      <c r="BN13" s="126"/>
      <c r="BO13" s="126"/>
      <c r="BP13" s="126"/>
      <c r="BQ13" s="127"/>
      <c r="BR13" s="125" t="s">
        <v>47</v>
      </c>
      <c r="BS13" s="126"/>
      <c r="BT13" s="126"/>
      <c r="BU13" s="126"/>
      <c r="BV13" s="126"/>
      <c r="BW13" s="126"/>
      <c r="BX13" s="126"/>
      <c r="BY13" s="126"/>
      <c r="BZ13" s="126"/>
      <c r="CA13" s="126"/>
      <c r="CB13" s="126"/>
      <c r="CC13" s="127"/>
      <c r="CD13" s="125" t="s">
        <v>48</v>
      </c>
      <c r="CE13" s="126"/>
      <c r="CF13" s="126"/>
      <c r="CG13" s="126"/>
      <c r="CH13" s="126"/>
      <c r="CI13" s="126"/>
      <c r="CJ13" s="126"/>
      <c r="CK13" s="126"/>
      <c r="CL13" s="126"/>
      <c r="CM13" s="126"/>
      <c r="CN13" s="126"/>
      <c r="CO13" s="127"/>
      <c r="CP13" s="125" t="s">
        <v>51</v>
      </c>
      <c r="CQ13" s="126"/>
      <c r="CR13" s="126"/>
      <c r="CS13" s="126"/>
      <c r="CT13" s="126"/>
      <c r="CU13" s="126"/>
      <c r="CV13" s="126"/>
      <c r="CW13" s="126"/>
      <c r="CX13" s="126"/>
      <c r="CY13" s="126"/>
      <c r="CZ13" s="126"/>
      <c r="DA13" s="127"/>
    </row>
    <row r="14" spans="1:105" s="10" customFormat="1" ht="15" customHeight="1">
      <c r="A14" s="128" t="s">
        <v>2</v>
      </c>
      <c r="B14" s="128"/>
      <c r="C14" s="128"/>
      <c r="D14" s="128"/>
      <c r="E14" s="128"/>
      <c r="F14" s="129" t="s">
        <v>52</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30"/>
      <c r="AH14" s="131">
        <v>1111</v>
      </c>
      <c r="AI14" s="132"/>
      <c r="AJ14" s="132"/>
      <c r="AK14" s="132"/>
      <c r="AL14" s="132"/>
      <c r="AM14" s="132"/>
      <c r="AN14" s="132"/>
      <c r="AO14" s="132"/>
      <c r="AP14" s="132"/>
      <c r="AQ14" s="132"/>
      <c r="AR14" s="132"/>
      <c r="AS14" s="133"/>
      <c r="AT14" s="131">
        <v>0</v>
      </c>
      <c r="AU14" s="132"/>
      <c r="AV14" s="132"/>
      <c r="AW14" s="132"/>
      <c r="AX14" s="132"/>
      <c r="AY14" s="132"/>
      <c r="AZ14" s="132"/>
      <c r="BA14" s="132"/>
      <c r="BB14" s="132"/>
      <c r="BC14" s="132"/>
      <c r="BD14" s="132"/>
      <c r="BE14" s="133"/>
      <c r="BF14" s="131">
        <v>0</v>
      </c>
      <c r="BG14" s="132"/>
      <c r="BH14" s="132"/>
      <c r="BI14" s="132"/>
      <c r="BJ14" s="132"/>
      <c r="BK14" s="132"/>
      <c r="BL14" s="132"/>
      <c r="BM14" s="132"/>
      <c r="BN14" s="132"/>
      <c r="BO14" s="132"/>
      <c r="BP14" s="132"/>
      <c r="BQ14" s="133"/>
      <c r="BR14" s="131">
        <v>14947</v>
      </c>
      <c r="BS14" s="132"/>
      <c r="BT14" s="132"/>
      <c r="BU14" s="132"/>
      <c r="BV14" s="132"/>
      <c r="BW14" s="132"/>
      <c r="BX14" s="132"/>
      <c r="BY14" s="132"/>
      <c r="BZ14" s="132"/>
      <c r="CA14" s="132"/>
      <c r="CB14" s="132"/>
      <c r="CC14" s="133"/>
      <c r="CD14" s="131">
        <v>0</v>
      </c>
      <c r="CE14" s="132"/>
      <c r="CF14" s="132"/>
      <c r="CG14" s="132"/>
      <c r="CH14" s="132"/>
      <c r="CI14" s="132"/>
      <c r="CJ14" s="132"/>
      <c r="CK14" s="132"/>
      <c r="CL14" s="132"/>
      <c r="CM14" s="132"/>
      <c r="CN14" s="132"/>
      <c r="CO14" s="133"/>
      <c r="CP14" s="131">
        <v>0</v>
      </c>
      <c r="CQ14" s="132"/>
      <c r="CR14" s="132"/>
      <c r="CS14" s="132"/>
      <c r="CT14" s="132"/>
      <c r="CU14" s="132"/>
      <c r="CV14" s="132"/>
      <c r="CW14" s="132"/>
      <c r="CX14" s="132"/>
      <c r="CY14" s="132"/>
      <c r="CZ14" s="132"/>
      <c r="DA14" s="133"/>
    </row>
    <row r="15" spans="1:105" s="10" customFormat="1" ht="27.75" customHeight="1">
      <c r="A15" s="128"/>
      <c r="B15" s="128"/>
      <c r="C15" s="128"/>
      <c r="D15" s="128"/>
      <c r="E15" s="128"/>
      <c r="F15" s="134" t="s">
        <v>76</v>
      </c>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c r="AH15" s="131">
        <v>1012</v>
      </c>
      <c r="AI15" s="132"/>
      <c r="AJ15" s="132"/>
      <c r="AK15" s="132"/>
      <c r="AL15" s="132"/>
      <c r="AM15" s="132"/>
      <c r="AN15" s="132"/>
      <c r="AO15" s="132"/>
      <c r="AP15" s="132"/>
      <c r="AQ15" s="132"/>
      <c r="AR15" s="132"/>
      <c r="AS15" s="133"/>
      <c r="AT15" s="131">
        <v>0</v>
      </c>
      <c r="AU15" s="132"/>
      <c r="AV15" s="132"/>
      <c r="AW15" s="132"/>
      <c r="AX15" s="132"/>
      <c r="AY15" s="132"/>
      <c r="AZ15" s="132"/>
      <c r="BA15" s="132"/>
      <c r="BB15" s="132"/>
      <c r="BC15" s="132"/>
      <c r="BD15" s="132"/>
      <c r="BE15" s="133"/>
      <c r="BF15" s="131">
        <v>0</v>
      </c>
      <c r="BG15" s="132"/>
      <c r="BH15" s="132"/>
      <c r="BI15" s="132"/>
      <c r="BJ15" s="132"/>
      <c r="BK15" s="132"/>
      <c r="BL15" s="132"/>
      <c r="BM15" s="132"/>
      <c r="BN15" s="132"/>
      <c r="BO15" s="132"/>
      <c r="BP15" s="132"/>
      <c r="BQ15" s="133"/>
      <c r="BR15" s="131">
        <v>13761</v>
      </c>
      <c r="BS15" s="132"/>
      <c r="BT15" s="132"/>
      <c r="BU15" s="132"/>
      <c r="BV15" s="132"/>
      <c r="BW15" s="132"/>
      <c r="BX15" s="132"/>
      <c r="BY15" s="132"/>
      <c r="BZ15" s="132"/>
      <c r="CA15" s="132"/>
      <c r="CB15" s="132"/>
      <c r="CC15" s="133"/>
      <c r="CD15" s="131">
        <v>0</v>
      </c>
      <c r="CE15" s="132"/>
      <c r="CF15" s="132"/>
      <c r="CG15" s="132"/>
      <c r="CH15" s="132"/>
      <c r="CI15" s="132"/>
      <c r="CJ15" s="132"/>
      <c r="CK15" s="132"/>
      <c r="CL15" s="132"/>
      <c r="CM15" s="132"/>
      <c r="CN15" s="132"/>
      <c r="CO15" s="133"/>
      <c r="CP15" s="131">
        <v>0</v>
      </c>
      <c r="CQ15" s="132"/>
      <c r="CR15" s="132"/>
      <c r="CS15" s="132"/>
      <c r="CT15" s="132"/>
      <c r="CU15" s="132"/>
      <c r="CV15" s="132"/>
      <c r="CW15" s="132"/>
      <c r="CX15" s="132"/>
      <c r="CY15" s="132"/>
      <c r="CZ15" s="132"/>
      <c r="DA15" s="133"/>
    </row>
    <row r="16" spans="1:105" s="10" customFormat="1" ht="15" customHeight="1">
      <c r="A16" s="128" t="s">
        <v>3</v>
      </c>
      <c r="B16" s="128"/>
      <c r="C16" s="128"/>
      <c r="D16" s="128"/>
      <c r="E16" s="128"/>
      <c r="F16" s="129" t="s">
        <v>77</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30"/>
      <c r="AH16" s="131">
        <v>248</v>
      </c>
      <c r="AI16" s="132"/>
      <c r="AJ16" s="132"/>
      <c r="AK16" s="132"/>
      <c r="AL16" s="132"/>
      <c r="AM16" s="132"/>
      <c r="AN16" s="132"/>
      <c r="AO16" s="132"/>
      <c r="AP16" s="132"/>
      <c r="AQ16" s="132"/>
      <c r="AR16" s="132"/>
      <c r="AS16" s="133"/>
      <c r="AT16" s="131">
        <v>1</v>
      </c>
      <c r="AU16" s="132"/>
      <c r="AV16" s="132"/>
      <c r="AW16" s="132"/>
      <c r="AX16" s="132"/>
      <c r="AY16" s="132"/>
      <c r="AZ16" s="132"/>
      <c r="BA16" s="132"/>
      <c r="BB16" s="132"/>
      <c r="BC16" s="132"/>
      <c r="BD16" s="132"/>
      <c r="BE16" s="133"/>
      <c r="BF16" s="131">
        <v>0</v>
      </c>
      <c r="BG16" s="132"/>
      <c r="BH16" s="132"/>
      <c r="BI16" s="132"/>
      <c r="BJ16" s="132"/>
      <c r="BK16" s="132"/>
      <c r="BL16" s="132"/>
      <c r="BM16" s="132"/>
      <c r="BN16" s="132"/>
      <c r="BO16" s="132"/>
      <c r="BP16" s="132"/>
      <c r="BQ16" s="133"/>
      <c r="BR16" s="131">
        <v>14602</v>
      </c>
      <c r="BS16" s="132"/>
      <c r="BT16" s="132"/>
      <c r="BU16" s="132"/>
      <c r="BV16" s="132"/>
      <c r="BW16" s="132"/>
      <c r="BX16" s="132"/>
      <c r="BY16" s="132"/>
      <c r="BZ16" s="132"/>
      <c r="CA16" s="132"/>
      <c r="CB16" s="132"/>
      <c r="CC16" s="133"/>
      <c r="CD16" s="131">
        <v>70</v>
      </c>
      <c r="CE16" s="132"/>
      <c r="CF16" s="132"/>
      <c r="CG16" s="132"/>
      <c r="CH16" s="132"/>
      <c r="CI16" s="132"/>
      <c r="CJ16" s="132"/>
      <c r="CK16" s="132"/>
      <c r="CL16" s="132"/>
      <c r="CM16" s="132"/>
      <c r="CN16" s="132"/>
      <c r="CO16" s="133"/>
      <c r="CP16" s="131">
        <v>0</v>
      </c>
      <c r="CQ16" s="132"/>
      <c r="CR16" s="132"/>
      <c r="CS16" s="132"/>
      <c r="CT16" s="132"/>
      <c r="CU16" s="132"/>
      <c r="CV16" s="132"/>
      <c r="CW16" s="132"/>
      <c r="CX16" s="132"/>
      <c r="CY16" s="132"/>
      <c r="CZ16" s="132"/>
      <c r="DA16" s="133"/>
    </row>
    <row r="17" spans="1:105" s="10" customFormat="1" ht="27.75" customHeight="1">
      <c r="A17" s="128"/>
      <c r="B17" s="128"/>
      <c r="C17" s="128"/>
      <c r="D17" s="128"/>
      <c r="E17" s="128"/>
      <c r="F17" s="134" t="s">
        <v>78</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5"/>
      <c r="AH17" s="131">
        <v>0</v>
      </c>
      <c r="AI17" s="132"/>
      <c r="AJ17" s="132"/>
      <c r="AK17" s="132"/>
      <c r="AL17" s="132"/>
      <c r="AM17" s="132"/>
      <c r="AN17" s="132"/>
      <c r="AO17" s="132"/>
      <c r="AP17" s="132"/>
      <c r="AQ17" s="132"/>
      <c r="AR17" s="132"/>
      <c r="AS17" s="133"/>
      <c r="AT17" s="131">
        <v>0</v>
      </c>
      <c r="AU17" s="132"/>
      <c r="AV17" s="132"/>
      <c r="AW17" s="132"/>
      <c r="AX17" s="132"/>
      <c r="AY17" s="132"/>
      <c r="AZ17" s="132"/>
      <c r="BA17" s="132"/>
      <c r="BB17" s="132"/>
      <c r="BC17" s="132"/>
      <c r="BD17" s="132"/>
      <c r="BE17" s="133"/>
      <c r="BF17" s="131">
        <v>0</v>
      </c>
      <c r="BG17" s="132"/>
      <c r="BH17" s="132"/>
      <c r="BI17" s="132"/>
      <c r="BJ17" s="132"/>
      <c r="BK17" s="132"/>
      <c r="BL17" s="132"/>
      <c r="BM17" s="132"/>
      <c r="BN17" s="132"/>
      <c r="BO17" s="132"/>
      <c r="BP17" s="132"/>
      <c r="BQ17" s="133"/>
      <c r="BR17" s="131">
        <v>0</v>
      </c>
      <c r="BS17" s="132"/>
      <c r="BT17" s="132"/>
      <c r="BU17" s="132"/>
      <c r="BV17" s="132"/>
      <c r="BW17" s="132"/>
      <c r="BX17" s="132"/>
      <c r="BY17" s="132"/>
      <c r="BZ17" s="132"/>
      <c r="CA17" s="132"/>
      <c r="CB17" s="132"/>
      <c r="CC17" s="133"/>
      <c r="CD17" s="131">
        <v>0</v>
      </c>
      <c r="CE17" s="132"/>
      <c r="CF17" s="132"/>
      <c r="CG17" s="132"/>
      <c r="CH17" s="132"/>
      <c r="CI17" s="132"/>
      <c r="CJ17" s="132"/>
      <c r="CK17" s="132"/>
      <c r="CL17" s="132"/>
      <c r="CM17" s="132"/>
      <c r="CN17" s="132"/>
      <c r="CO17" s="133"/>
      <c r="CP17" s="131">
        <v>0</v>
      </c>
      <c r="CQ17" s="132"/>
      <c r="CR17" s="132"/>
      <c r="CS17" s="132"/>
      <c r="CT17" s="132"/>
      <c r="CU17" s="132"/>
      <c r="CV17" s="132"/>
      <c r="CW17" s="132"/>
      <c r="CX17" s="132"/>
      <c r="CY17" s="132"/>
      <c r="CZ17" s="132"/>
      <c r="DA17" s="133"/>
    </row>
    <row r="18" spans="1:105" s="10" customFormat="1" ht="15" customHeight="1">
      <c r="A18" s="128" t="s">
        <v>4</v>
      </c>
      <c r="B18" s="128"/>
      <c r="C18" s="128"/>
      <c r="D18" s="128"/>
      <c r="E18" s="128"/>
      <c r="F18" s="129" t="s">
        <v>79</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30"/>
      <c r="AH18" s="131">
        <v>39</v>
      </c>
      <c r="AI18" s="132"/>
      <c r="AJ18" s="132"/>
      <c r="AK18" s="132"/>
      <c r="AL18" s="132"/>
      <c r="AM18" s="132"/>
      <c r="AN18" s="132"/>
      <c r="AO18" s="132"/>
      <c r="AP18" s="132"/>
      <c r="AQ18" s="132"/>
      <c r="AR18" s="132"/>
      <c r="AS18" s="133"/>
      <c r="AT18" s="131">
        <v>3</v>
      </c>
      <c r="AU18" s="132"/>
      <c r="AV18" s="132"/>
      <c r="AW18" s="132"/>
      <c r="AX18" s="132"/>
      <c r="AY18" s="132"/>
      <c r="AZ18" s="132"/>
      <c r="BA18" s="132"/>
      <c r="BB18" s="132"/>
      <c r="BC18" s="132"/>
      <c r="BD18" s="132"/>
      <c r="BE18" s="133"/>
      <c r="BF18" s="131">
        <v>0</v>
      </c>
      <c r="BG18" s="132"/>
      <c r="BH18" s="132"/>
      <c r="BI18" s="132"/>
      <c r="BJ18" s="132"/>
      <c r="BK18" s="132"/>
      <c r="BL18" s="132"/>
      <c r="BM18" s="132"/>
      <c r="BN18" s="132"/>
      <c r="BO18" s="132"/>
      <c r="BP18" s="132"/>
      <c r="BQ18" s="133"/>
      <c r="BR18" s="131">
        <v>14862</v>
      </c>
      <c r="BS18" s="132"/>
      <c r="BT18" s="132"/>
      <c r="BU18" s="132"/>
      <c r="BV18" s="132"/>
      <c r="BW18" s="132"/>
      <c r="BX18" s="132"/>
      <c r="BY18" s="132"/>
      <c r="BZ18" s="132"/>
      <c r="CA18" s="132"/>
      <c r="CB18" s="132"/>
      <c r="CC18" s="133"/>
      <c r="CD18" s="131">
        <v>1840</v>
      </c>
      <c r="CE18" s="132"/>
      <c r="CF18" s="132"/>
      <c r="CG18" s="132"/>
      <c r="CH18" s="132"/>
      <c r="CI18" s="132"/>
      <c r="CJ18" s="132"/>
      <c r="CK18" s="132"/>
      <c r="CL18" s="132"/>
      <c r="CM18" s="132"/>
      <c r="CN18" s="132"/>
      <c r="CO18" s="133"/>
      <c r="CP18" s="131">
        <v>0</v>
      </c>
      <c r="CQ18" s="132"/>
      <c r="CR18" s="132"/>
      <c r="CS18" s="132"/>
      <c r="CT18" s="132"/>
      <c r="CU18" s="132"/>
      <c r="CV18" s="132"/>
      <c r="CW18" s="132"/>
      <c r="CX18" s="132"/>
      <c r="CY18" s="132"/>
      <c r="CZ18" s="132"/>
      <c r="DA18" s="133"/>
    </row>
    <row r="19" spans="1:105" s="10" customFormat="1" ht="40.5" customHeight="1">
      <c r="A19" s="128"/>
      <c r="B19" s="128"/>
      <c r="C19" s="128"/>
      <c r="D19" s="128"/>
      <c r="E19" s="128"/>
      <c r="F19" s="134" t="s">
        <v>80</v>
      </c>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c r="AH19" s="131">
        <v>0</v>
      </c>
      <c r="AI19" s="132"/>
      <c r="AJ19" s="132"/>
      <c r="AK19" s="132"/>
      <c r="AL19" s="132"/>
      <c r="AM19" s="132"/>
      <c r="AN19" s="132"/>
      <c r="AO19" s="132"/>
      <c r="AP19" s="132"/>
      <c r="AQ19" s="132"/>
      <c r="AR19" s="132"/>
      <c r="AS19" s="133"/>
      <c r="AT19" s="131">
        <v>0</v>
      </c>
      <c r="AU19" s="132"/>
      <c r="AV19" s="132"/>
      <c r="AW19" s="132"/>
      <c r="AX19" s="132"/>
      <c r="AY19" s="132"/>
      <c r="AZ19" s="132"/>
      <c r="BA19" s="132"/>
      <c r="BB19" s="132"/>
      <c r="BC19" s="132"/>
      <c r="BD19" s="132"/>
      <c r="BE19" s="133"/>
      <c r="BF19" s="131">
        <v>0</v>
      </c>
      <c r="BG19" s="132"/>
      <c r="BH19" s="132"/>
      <c r="BI19" s="132"/>
      <c r="BJ19" s="132"/>
      <c r="BK19" s="132"/>
      <c r="BL19" s="132"/>
      <c r="BM19" s="132"/>
      <c r="BN19" s="132"/>
      <c r="BO19" s="132"/>
      <c r="BP19" s="132"/>
      <c r="BQ19" s="133"/>
      <c r="BR19" s="131">
        <v>0</v>
      </c>
      <c r="BS19" s="132"/>
      <c r="BT19" s="132"/>
      <c r="BU19" s="132"/>
      <c r="BV19" s="132"/>
      <c r="BW19" s="132"/>
      <c r="BX19" s="132"/>
      <c r="BY19" s="132"/>
      <c r="BZ19" s="132"/>
      <c r="CA19" s="132"/>
      <c r="CB19" s="132"/>
      <c r="CC19" s="133"/>
      <c r="CD19" s="131">
        <v>0</v>
      </c>
      <c r="CE19" s="132"/>
      <c r="CF19" s="132"/>
      <c r="CG19" s="132"/>
      <c r="CH19" s="132"/>
      <c r="CI19" s="132"/>
      <c r="CJ19" s="132"/>
      <c r="CK19" s="132"/>
      <c r="CL19" s="132"/>
      <c r="CM19" s="132"/>
      <c r="CN19" s="132"/>
      <c r="CO19" s="133"/>
      <c r="CP19" s="131">
        <v>0</v>
      </c>
      <c r="CQ19" s="132"/>
      <c r="CR19" s="132"/>
      <c r="CS19" s="132"/>
      <c r="CT19" s="132"/>
      <c r="CU19" s="132"/>
      <c r="CV19" s="132"/>
      <c r="CW19" s="132"/>
      <c r="CX19" s="132"/>
      <c r="CY19" s="132"/>
      <c r="CZ19" s="132"/>
      <c r="DA19" s="133"/>
    </row>
    <row r="20" spans="1:105" s="10" customFormat="1" ht="15" customHeight="1">
      <c r="A20" s="128" t="s">
        <v>5</v>
      </c>
      <c r="B20" s="128"/>
      <c r="C20" s="128"/>
      <c r="D20" s="128"/>
      <c r="E20" s="128"/>
      <c r="F20" s="129" t="s">
        <v>81</v>
      </c>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30"/>
      <c r="AH20" s="131">
        <v>4</v>
      </c>
      <c r="AI20" s="132"/>
      <c r="AJ20" s="132"/>
      <c r="AK20" s="132"/>
      <c r="AL20" s="132"/>
      <c r="AM20" s="132"/>
      <c r="AN20" s="132"/>
      <c r="AO20" s="132"/>
      <c r="AP20" s="132"/>
      <c r="AQ20" s="132"/>
      <c r="AR20" s="132"/>
      <c r="AS20" s="133"/>
      <c r="AT20" s="131">
        <v>8</v>
      </c>
      <c r="AU20" s="132"/>
      <c r="AV20" s="132"/>
      <c r="AW20" s="132"/>
      <c r="AX20" s="132"/>
      <c r="AY20" s="132"/>
      <c r="AZ20" s="132"/>
      <c r="BA20" s="132"/>
      <c r="BB20" s="132"/>
      <c r="BC20" s="132"/>
      <c r="BD20" s="132"/>
      <c r="BE20" s="133"/>
      <c r="BF20" s="131">
        <v>0</v>
      </c>
      <c r="BG20" s="132"/>
      <c r="BH20" s="132"/>
      <c r="BI20" s="132"/>
      <c r="BJ20" s="132"/>
      <c r="BK20" s="132"/>
      <c r="BL20" s="132"/>
      <c r="BM20" s="132"/>
      <c r="BN20" s="132"/>
      <c r="BO20" s="132"/>
      <c r="BP20" s="132"/>
      <c r="BQ20" s="133"/>
      <c r="BR20" s="131">
        <v>3835</v>
      </c>
      <c r="BS20" s="132"/>
      <c r="BT20" s="132"/>
      <c r="BU20" s="132"/>
      <c r="BV20" s="132"/>
      <c r="BW20" s="132"/>
      <c r="BX20" s="132"/>
      <c r="BY20" s="132"/>
      <c r="BZ20" s="132"/>
      <c r="CA20" s="132"/>
      <c r="CB20" s="132"/>
      <c r="CC20" s="133"/>
      <c r="CD20" s="131">
        <v>11578</v>
      </c>
      <c r="CE20" s="132"/>
      <c r="CF20" s="132"/>
      <c r="CG20" s="132"/>
      <c r="CH20" s="132"/>
      <c r="CI20" s="132"/>
      <c r="CJ20" s="132"/>
      <c r="CK20" s="132"/>
      <c r="CL20" s="132"/>
      <c r="CM20" s="132"/>
      <c r="CN20" s="132"/>
      <c r="CO20" s="133"/>
      <c r="CP20" s="131">
        <v>0</v>
      </c>
      <c r="CQ20" s="132"/>
      <c r="CR20" s="132"/>
      <c r="CS20" s="132"/>
      <c r="CT20" s="132"/>
      <c r="CU20" s="132"/>
      <c r="CV20" s="132"/>
      <c r="CW20" s="132"/>
      <c r="CX20" s="132"/>
      <c r="CY20" s="132"/>
      <c r="CZ20" s="132"/>
      <c r="DA20" s="133"/>
    </row>
    <row r="21" spans="1:105" s="10" customFormat="1" ht="40.5" customHeight="1">
      <c r="A21" s="128"/>
      <c r="B21" s="128"/>
      <c r="C21" s="128"/>
      <c r="D21" s="128"/>
      <c r="E21" s="128"/>
      <c r="F21" s="134" t="s">
        <v>80</v>
      </c>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c r="AH21" s="131">
        <v>0</v>
      </c>
      <c r="AI21" s="132"/>
      <c r="AJ21" s="132"/>
      <c r="AK21" s="132"/>
      <c r="AL21" s="132"/>
      <c r="AM21" s="132"/>
      <c r="AN21" s="132"/>
      <c r="AO21" s="132"/>
      <c r="AP21" s="132"/>
      <c r="AQ21" s="132"/>
      <c r="AR21" s="132"/>
      <c r="AS21" s="133"/>
      <c r="AT21" s="131">
        <v>0</v>
      </c>
      <c r="AU21" s="132"/>
      <c r="AV21" s="132"/>
      <c r="AW21" s="132"/>
      <c r="AX21" s="132"/>
      <c r="AY21" s="132"/>
      <c r="AZ21" s="132"/>
      <c r="BA21" s="132"/>
      <c r="BB21" s="132"/>
      <c r="BC21" s="132"/>
      <c r="BD21" s="132"/>
      <c r="BE21" s="133"/>
      <c r="BF21" s="131">
        <v>0</v>
      </c>
      <c r="BG21" s="132"/>
      <c r="BH21" s="132"/>
      <c r="BI21" s="132"/>
      <c r="BJ21" s="132"/>
      <c r="BK21" s="132"/>
      <c r="BL21" s="132"/>
      <c r="BM21" s="132"/>
      <c r="BN21" s="132"/>
      <c r="BO21" s="132"/>
      <c r="BP21" s="132"/>
      <c r="BQ21" s="133"/>
      <c r="BR21" s="131">
        <v>0</v>
      </c>
      <c r="BS21" s="132"/>
      <c r="BT21" s="132"/>
      <c r="BU21" s="132"/>
      <c r="BV21" s="132"/>
      <c r="BW21" s="132"/>
      <c r="BX21" s="132"/>
      <c r="BY21" s="132"/>
      <c r="BZ21" s="132"/>
      <c r="CA21" s="132"/>
      <c r="CB21" s="132"/>
      <c r="CC21" s="133"/>
      <c r="CD21" s="131">
        <v>0</v>
      </c>
      <c r="CE21" s="132"/>
      <c r="CF21" s="132"/>
      <c r="CG21" s="132"/>
      <c r="CH21" s="132"/>
      <c r="CI21" s="132"/>
      <c r="CJ21" s="132"/>
      <c r="CK21" s="132"/>
      <c r="CL21" s="132"/>
      <c r="CM21" s="132"/>
      <c r="CN21" s="132"/>
      <c r="CO21" s="133"/>
      <c r="CP21" s="131">
        <v>0</v>
      </c>
      <c r="CQ21" s="132"/>
      <c r="CR21" s="132"/>
      <c r="CS21" s="132"/>
      <c r="CT21" s="132"/>
      <c r="CU21" s="132"/>
      <c r="CV21" s="132"/>
      <c r="CW21" s="132"/>
      <c r="CX21" s="132"/>
      <c r="CY21" s="132"/>
      <c r="CZ21" s="132"/>
      <c r="DA21" s="133"/>
    </row>
    <row r="22" spans="1:25" ht="15">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105" s="18" customFormat="1" ht="12.75" customHeight="1">
      <c r="A23" s="138" t="s">
        <v>82</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s="19" customFormat="1" ht="69" customHeight="1">
      <c r="A24" s="136" t="s">
        <v>83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row>
    <row r="25" ht="3" customHeight="1"/>
    <row r="27" spans="5:90" ht="15">
      <c r="E27" s="63" t="s">
        <v>109</v>
      </c>
      <c r="F27" s="31"/>
      <c r="CL27" s="31" t="s">
        <v>57</v>
      </c>
    </row>
    <row r="28" spans="5:6" ht="15">
      <c r="E28" s="61"/>
      <c r="F28"/>
    </row>
    <row r="29" spans="5:6" ht="15">
      <c r="E29" s="61"/>
      <c r="F29"/>
    </row>
    <row r="30" spans="5:6" ht="15">
      <c r="E30" s="64" t="s">
        <v>134</v>
      </c>
      <c r="F30" s="64"/>
    </row>
    <row r="31" spans="5:90" ht="15">
      <c r="E31" s="11" t="s">
        <v>135</v>
      </c>
      <c r="CL31" s="5" t="s">
        <v>111</v>
      </c>
    </row>
  </sheetData>
  <sheetProtection/>
  <mergeCells count="80">
    <mergeCell ref="AH11:BQ11"/>
    <mergeCell ref="A23:DA23"/>
    <mergeCell ref="A24:DA24"/>
    <mergeCell ref="CD20:CO20"/>
    <mergeCell ref="CP20:DA20"/>
    <mergeCell ref="A21:E21"/>
    <mergeCell ref="F21:AG21"/>
    <mergeCell ref="AH21:AS21"/>
    <mergeCell ref="AT21:BE21"/>
    <mergeCell ref="BF21:BQ21"/>
    <mergeCell ref="BR21:CC21"/>
    <mergeCell ref="CD21:CO21"/>
    <mergeCell ref="CP21:DA21"/>
    <mergeCell ref="A20:E20"/>
    <mergeCell ref="F20:AG20"/>
    <mergeCell ref="AH20:AS20"/>
    <mergeCell ref="AT20:BE20"/>
    <mergeCell ref="BF20:BQ20"/>
    <mergeCell ref="BR20:CC20"/>
    <mergeCell ref="CD18:CO18"/>
    <mergeCell ref="CP18:DA18"/>
    <mergeCell ref="A19:E19"/>
    <mergeCell ref="F19:AG19"/>
    <mergeCell ref="AH19:AS19"/>
    <mergeCell ref="AT19:BE19"/>
    <mergeCell ref="BF19:BQ19"/>
    <mergeCell ref="BR19:CC19"/>
    <mergeCell ref="CD19:CO19"/>
    <mergeCell ref="CP19:DA19"/>
    <mergeCell ref="A18:E18"/>
    <mergeCell ref="F18:AG18"/>
    <mergeCell ref="AH18:AS18"/>
    <mergeCell ref="AT18:BE18"/>
    <mergeCell ref="BF18:BQ18"/>
    <mergeCell ref="BR18:CC18"/>
    <mergeCell ref="CD16:CO16"/>
    <mergeCell ref="CP16:DA16"/>
    <mergeCell ref="A17:E17"/>
    <mergeCell ref="F17:AG17"/>
    <mergeCell ref="AH17:AS17"/>
    <mergeCell ref="AT17:BE17"/>
    <mergeCell ref="BF17:BQ17"/>
    <mergeCell ref="BR17:CC17"/>
    <mergeCell ref="CD17:CO17"/>
    <mergeCell ref="CP17:DA17"/>
    <mergeCell ref="A16:E16"/>
    <mergeCell ref="F16:AG16"/>
    <mergeCell ref="AH16:AS16"/>
    <mergeCell ref="AT16:BE16"/>
    <mergeCell ref="BF16:BQ16"/>
    <mergeCell ref="BR16:CC16"/>
    <mergeCell ref="CP14:DA14"/>
    <mergeCell ref="A15:E15"/>
    <mergeCell ref="F15:AG15"/>
    <mergeCell ref="AH15:AS15"/>
    <mergeCell ref="AT15:BE15"/>
    <mergeCell ref="BF15:BQ15"/>
    <mergeCell ref="BR15:CC15"/>
    <mergeCell ref="CD15:CO15"/>
    <mergeCell ref="CP15:DA15"/>
    <mergeCell ref="BR13:CC13"/>
    <mergeCell ref="CD13:CO13"/>
    <mergeCell ref="CP13:DA13"/>
    <mergeCell ref="A14:E14"/>
    <mergeCell ref="F14:AG14"/>
    <mergeCell ref="AH14:AS14"/>
    <mergeCell ref="AT14:BE14"/>
    <mergeCell ref="BF14:BQ14"/>
    <mergeCell ref="BR14:CC14"/>
    <mergeCell ref="CD14:CO14"/>
    <mergeCell ref="BQ2:DA2"/>
    <mergeCell ref="BQ4:DA4"/>
    <mergeCell ref="A8:DA8"/>
    <mergeCell ref="A10:DA10"/>
    <mergeCell ref="A12:AG13"/>
    <mergeCell ref="AH12:BQ12"/>
    <mergeCell ref="BR12:DA12"/>
    <mergeCell ref="AH13:AS13"/>
    <mergeCell ref="AT13:BE13"/>
    <mergeCell ref="BF13:BQ13"/>
  </mergeCells>
  <printOptions/>
  <pageMargins left="0.7086614173228347" right="0.7086614173228347" top="0.7480314960629921" bottom="0.7480314960629921" header="0.31496062992125984" footer="0.31496062992125984"/>
  <pageSetup fitToHeight="1" fitToWidth="1" orientation="portrait" paperSize="9" scale="9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A31"/>
  <sheetViews>
    <sheetView zoomScalePageLayoutView="0" workbookViewId="0" topLeftCell="A3">
      <selection activeCell="CT21" sqref="CT21:DA21"/>
    </sheetView>
  </sheetViews>
  <sheetFormatPr defaultColWidth="0.875" defaultRowHeight="12.75"/>
  <cols>
    <col min="1" max="88" width="0.875" style="11" customWidth="1"/>
    <col min="89" max="16384" width="0.875" style="11" customWidth="1"/>
  </cols>
  <sheetData>
    <row r="1" s="10" customFormat="1" ht="12.75">
      <c r="BQ1" s="10" t="s">
        <v>1</v>
      </c>
    </row>
    <row r="2" spans="69:105" s="10" customFormat="1" ht="39.75" customHeight="1">
      <c r="BQ2" s="119" t="s">
        <v>59</v>
      </c>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row>
    <row r="3" ht="3" customHeight="1"/>
    <row r="4" spans="69:105" s="12" customFormat="1" ht="24" customHeight="1">
      <c r="BQ4" s="120" t="s">
        <v>70</v>
      </c>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row>
    <row r="5" ht="15.75"/>
    <row r="6" ht="15.75">
      <c r="DA6" s="13" t="s">
        <v>0</v>
      </c>
    </row>
    <row r="7" ht="15.75"/>
    <row r="8" spans="1:105" s="15" customFormat="1" ht="16.5">
      <c r="A8" s="115" t="s">
        <v>53</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row>
    <row r="9" spans="1:105" s="15" customFormat="1" ht="6"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s="15" customFormat="1" ht="31.5" customHeight="1">
      <c r="A10" s="114" t="s">
        <v>139</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row>
    <row r="11" ht="15.75"/>
    <row r="12" spans="1:105" s="10" customFormat="1" ht="42" customHeight="1">
      <c r="A12" s="121" t="s">
        <v>54</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2"/>
      <c r="AH12" s="125" t="s">
        <v>72</v>
      </c>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7"/>
      <c r="BF12" s="125" t="s">
        <v>73</v>
      </c>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7"/>
      <c r="CD12" s="125" t="s">
        <v>74</v>
      </c>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7"/>
    </row>
    <row r="13" spans="1:105" s="10" customFormat="1" ht="30"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c r="AH13" s="125" t="s">
        <v>47</v>
      </c>
      <c r="AI13" s="126"/>
      <c r="AJ13" s="126"/>
      <c r="AK13" s="126"/>
      <c r="AL13" s="126"/>
      <c r="AM13" s="126"/>
      <c r="AN13" s="126"/>
      <c r="AO13" s="127"/>
      <c r="AP13" s="125" t="s">
        <v>75</v>
      </c>
      <c r="AQ13" s="126"/>
      <c r="AR13" s="126"/>
      <c r="AS13" s="126"/>
      <c r="AT13" s="126"/>
      <c r="AU13" s="126"/>
      <c r="AV13" s="126"/>
      <c r="AW13" s="127"/>
      <c r="AX13" s="125" t="s">
        <v>51</v>
      </c>
      <c r="AY13" s="126"/>
      <c r="AZ13" s="126"/>
      <c r="BA13" s="126"/>
      <c r="BB13" s="126"/>
      <c r="BC13" s="126"/>
      <c r="BD13" s="126"/>
      <c r="BE13" s="127"/>
      <c r="BF13" s="125" t="s">
        <v>47</v>
      </c>
      <c r="BG13" s="126"/>
      <c r="BH13" s="126"/>
      <c r="BI13" s="126"/>
      <c r="BJ13" s="126"/>
      <c r="BK13" s="126"/>
      <c r="BL13" s="126"/>
      <c r="BM13" s="127"/>
      <c r="BN13" s="125" t="s">
        <v>75</v>
      </c>
      <c r="BO13" s="126"/>
      <c r="BP13" s="126"/>
      <c r="BQ13" s="126"/>
      <c r="BR13" s="126"/>
      <c r="BS13" s="126"/>
      <c r="BT13" s="126"/>
      <c r="BU13" s="127"/>
      <c r="BV13" s="125" t="s">
        <v>51</v>
      </c>
      <c r="BW13" s="126"/>
      <c r="BX13" s="126"/>
      <c r="BY13" s="126"/>
      <c r="BZ13" s="126"/>
      <c r="CA13" s="126"/>
      <c r="CB13" s="126"/>
      <c r="CC13" s="127"/>
      <c r="CD13" s="125" t="s">
        <v>47</v>
      </c>
      <c r="CE13" s="126"/>
      <c r="CF13" s="126"/>
      <c r="CG13" s="126"/>
      <c r="CH13" s="126"/>
      <c r="CI13" s="126"/>
      <c r="CJ13" s="126"/>
      <c r="CK13" s="127"/>
      <c r="CL13" s="125" t="s">
        <v>75</v>
      </c>
      <c r="CM13" s="126"/>
      <c r="CN13" s="126"/>
      <c r="CO13" s="126"/>
      <c r="CP13" s="126"/>
      <c r="CQ13" s="126"/>
      <c r="CR13" s="126"/>
      <c r="CS13" s="127"/>
      <c r="CT13" s="125" t="s">
        <v>51</v>
      </c>
      <c r="CU13" s="126"/>
      <c r="CV13" s="126"/>
      <c r="CW13" s="126"/>
      <c r="CX13" s="126"/>
      <c r="CY13" s="126"/>
      <c r="CZ13" s="126"/>
      <c r="DA13" s="127"/>
    </row>
    <row r="14" spans="1:105" s="10" customFormat="1" ht="15" customHeight="1">
      <c r="A14" s="128" t="s">
        <v>2</v>
      </c>
      <c r="B14" s="128"/>
      <c r="C14" s="128"/>
      <c r="D14" s="128"/>
      <c r="E14" s="128"/>
      <c r="F14" s="129" t="s">
        <v>52</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30"/>
      <c r="AH14" s="131">
        <v>328</v>
      </c>
      <c r="AI14" s="132"/>
      <c r="AJ14" s="132"/>
      <c r="AK14" s="132"/>
      <c r="AL14" s="132"/>
      <c r="AM14" s="132"/>
      <c r="AN14" s="132"/>
      <c r="AO14" s="133"/>
      <c r="AP14" s="131">
        <v>0</v>
      </c>
      <c r="AQ14" s="132"/>
      <c r="AR14" s="132"/>
      <c r="AS14" s="132"/>
      <c r="AT14" s="132"/>
      <c r="AU14" s="132"/>
      <c r="AV14" s="132"/>
      <c r="AW14" s="133"/>
      <c r="AX14" s="131"/>
      <c r="AY14" s="132"/>
      <c r="AZ14" s="132"/>
      <c r="BA14" s="132"/>
      <c r="BB14" s="132"/>
      <c r="BC14" s="132"/>
      <c r="BD14" s="132"/>
      <c r="BE14" s="133"/>
      <c r="BF14" s="131">
        <v>4539</v>
      </c>
      <c r="BG14" s="132"/>
      <c r="BH14" s="132"/>
      <c r="BI14" s="132"/>
      <c r="BJ14" s="132"/>
      <c r="BK14" s="132"/>
      <c r="BL14" s="132"/>
      <c r="BM14" s="133"/>
      <c r="BN14" s="131">
        <v>0</v>
      </c>
      <c r="BO14" s="132"/>
      <c r="BP14" s="132"/>
      <c r="BQ14" s="132"/>
      <c r="BR14" s="132"/>
      <c r="BS14" s="132"/>
      <c r="BT14" s="132"/>
      <c r="BU14" s="133"/>
      <c r="BV14" s="131"/>
      <c r="BW14" s="132"/>
      <c r="BX14" s="132"/>
      <c r="BY14" s="132"/>
      <c r="BZ14" s="132"/>
      <c r="CA14" s="132"/>
      <c r="CB14" s="132"/>
      <c r="CC14" s="133"/>
      <c r="CD14" s="131">
        <v>1007.9</v>
      </c>
      <c r="CE14" s="132"/>
      <c r="CF14" s="132"/>
      <c r="CG14" s="132"/>
      <c r="CH14" s="132"/>
      <c r="CI14" s="132"/>
      <c r="CJ14" s="132"/>
      <c r="CK14" s="133"/>
      <c r="CL14" s="131">
        <v>0</v>
      </c>
      <c r="CM14" s="132"/>
      <c r="CN14" s="132"/>
      <c r="CO14" s="132"/>
      <c r="CP14" s="132"/>
      <c r="CQ14" s="132"/>
      <c r="CR14" s="132"/>
      <c r="CS14" s="133"/>
      <c r="CT14" s="131"/>
      <c r="CU14" s="132"/>
      <c r="CV14" s="132"/>
      <c r="CW14" s="132"/>
      <c r="CX14" s="132"/>
      <c r="CY14" s="132"/>
      <c r="CZ14" s="132"/>
      <c r="DA14" s="133"/>
    </row>
    <row r="15" spans="1:105" s="10" customFormat="1" ht="27.75" customHeight="1">
      <c r="A15" s="128"/>
      <c r="B15" s="128"/>
      <c r="C15" s="128"/>
      <c r="D15" s="128"/>
      <c r="E15" s="128"/>
      <c r="F15" s="134" t="s">
        <v>76</v>
      </c>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c r="AH15" s="131">
        <v>297</v>
      </c>
      <c r="AI15" s="132"/>
      <c r="AJ15" s="132"/>
      <c r="AK15" s="132"/>
      <c r="AL15" s="132"/>
      <c r="AM15" s="132"/>
      <c r="AN15" s="132"/>
      <c r="AO15" s="133"/>
      <c r="AP15" s="131">
        <v>0</v>
      </c>
      <c r="AQ15" s="132"/>
      <c r="AR15" s="132"/>
      <c r="AS15" s="132"/>
      <c r="AT15" s="132"/>
      <c r="AU15" s="132"/>
      <c r="AV15" s="132"/>
      <c r="AW15" s="133"/>
      <c r="AX15" s="131"/>
      <c r="AY15" s="132"/>
      <c r="AZ15" s="132"/>
      <c r="BA15" s="132"/>
      <c r="BB15" s="132"/>
      <c r="BC15" s="132"/>
      <c r="BD15" s="132"/>
      <c r="BE15" s="133"/>
      <c r="BF15" s="131">
        <v>4181</v>
      </c>
      <c r="BG15" s="132"/>
      <c r="BH15" s="132"/>
      <c r="BI15" s="132"/>
      <c r="BJ15" s="132"/>
      <c r="BK15" s="132"/>
      <c r="BL15" s="132"/>
      <c r="BM15" s="133"/>
      <c r="BN15" s="131">
        <v>0</v>
      </c>
      <c r="BO15" s="132"/>
      <c r="BP15" s="132"/>
      <c r="BQ15" s="132"/>
      <c r="BR15" s="132"/>
      <c r="BS15" s="132"/>
      <c r="BT15" s="132"/>
      <c r="BU15" s="133"/>
      <c r="BV15" s="131"/>
      <c r="BW15" s="132"/>
      <c r="BX15" s="132"/>
      <c r="BY15" s="132"/>
      <c r="BZ15" s="132"/>
      <c r="CA15" s="132"/>
      <c r="CB15" s="132"/>
      <c r="CC15" s="133"/>
      <c r="CD15" s="131">
        <v>136.1</v>
      </c>
      <c r="CE15" s="132"/>
      <c r="CF15" s="132"/>
      <c r="CG15" s="132"/>
      <c r="CH15" s="132"/>
      <c r="CI15" s="132"/>
      <c r="CJ15" s="132"/>
      <c r="CK15" s="133"/>
      <c r="CL15" s="131">
        <v>0</v>
      </c>
      <c r="CM15" s="132"/>
      <c r="CN15" s="132"/>
      <c r="CO15" s="132"/>
      <c r="CP15" s="132"/>
      <c r="CQ15" s="132"/>
      <c r="CR15" s="132"/>
      <c r="CS15" s="133"/>
      <c r="CT15" s="131"/>
      <c r="CU15" s="132"/>
      <c r="CV15" s="132"/>
      <c r="CW15" s="132"/>
      <c r="CX15" s="132"/>
      <c r="CY15" s="132"/>
      <c r="CZ15" s="132"/>
      <c r="DA15" s="133"/>
    </row>
    <row r="16" spans="1:105" s="10" customFormat="1" ht="15" customHeight="1">
      <c r="A16" s="128" t="s">
        <v>3</v>
      </c>
      <c r="B16" s="128"/>
      <c r="C16" s="128"/>
      <c r="D16" s="128"/>
      <c r="E16" s="128"/>
      <c r="F16" s="129" t="s">
        <v>77</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30"/>
      <c r="AH16" s="131">
        <v>174</v>
      </c>
      <c r="AI16" s="132"/>
      <c r="AJ16" s="132"/>
      <c r="AK16" s="132"/>
      <c r="AL16" s="132"/>
      <c r="AM16" s="132"/>
      <c r="AN16" s="132"/>
      <c r="AO16" s="133"/>
      <c r="AP16" s="131">
        <v>0</v>
      </c>
      <c r="AQ16" s="132"/>
      <c r="AR16" s="132"/>
      <c r="AS16" s="132"/>
      <c r="AT16" s="132"/>
      <c r="AU16" s="132"/>
      <c r="AV16" s="132"/>
      <c r="AW16" s="133"/>
      <c r="AX16" s="131"/>
      <c r="AY16" s="132"/>
      <c r="AZ16" s="132"/>
      <c r="BA16" s="132"/>
      <c r="BB16" s="132"/>
      <c r="BC16" s="132"/>
      <c r="BD16" s="132"/>
      <c r="BE16" s="133"/>
      <c r="BF16" s="131">
        <v>8842</v>
      </c>
      <c r="BG16" s="132"/>
      <c r="BH16" s="132"/>
      <c r="BI16" s="132"/>
      <c r="BJ16" s="132"/>
      <c r="BK16" s="132"/>
      <c r="BL16" s="132"/>
      <c r="BM16" s="133"/>
      <c r="BN16" s="131">
        <v>0</v>
      </c>
      <c r="BO16" s="132"/>
      <c r="BP16" s="132"/>
      <c r="BQ16" s="132"/>
      <c r="BR16" s="132"/>
      <c r="BS16" s="132"/>
      <c r="BT16" s="132"/>
      <c r="BU16" s="133"/>
      <c r="BV16" s="131"/>
      <c r="BW16" s="132"/>
      <c r="BX16" s="132"/>
      <c r="BY16" s="132"/>
      <c r="BZ16" s="132"/>
      <c r="CA16" s="132"/>
      <c r="CB16" s="132"/>
      <c r="CC16" s="133"/>
      <c r="CD16" s="131">
        <v>4735.1</v>
      </c>
      <c r="CE16" s="132"/>
      <c r="CF16" s="132"/>
      <c r="CG16" s="132"/>
      <c r="CH16" s="132"/>
      <c r="CI16" s="132"/>
      <c r="CJ16" s="132"/>
      <c r="CK16" s="133"/>
      <c r="CL16" s="131">
        <v>0</v>
      </c>
      <c r="CM16" s="132"/>
      <c r="CN16" s="132"/>
      <c r="CO16" s="132"/>
      <c r="CP16" s="132"/>
      <c r="CQ16" s="132"/>
      <c r="CR16" s="132"/>
      <c r="CS16" s="133"/>
      <c r="CT16" s="131"/>
      <c r="CU16" s="132"/>
      <c r="CV16" s="132"/>
      <c r="CW16" s="132"/>
      <c r="CX16" s="132"/>
      <c r="CY16" s="132"/>
      <c r="CZ16" s="132"/>
      <c r="DA16" s="133"/>
    </row>
    <row r="17" spans="1:105" s="10" customFormat="1" ht="27.75" customHeight="1">
      <c r="A17" s="128"/>
      <c r="B17" s="128"/>
      <c r="C17" s="128"/>
      <c r="D17" s="128"/>
      <c r="E17" s="128"/>
      <c r="F17" s="134" t="s">
        <v>78</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5"/>
      <c r="AH17" s="131">
        <v>0</v>
      </c>
      <c r="AI17" s="132"/>
      <c r="AJ17" s="132"/>
      <c r="AK17" s="132"/>
      <c r="AL17" s="132"/>
      <c r="AM17" s="132"/>
      <c r="AN17" s="132"/>
      <c r="AO17" s="133"/>
      <c r="AP17" s="131">
        <v>0</v>
      </c>
      <c r="AQ17" s="132"/>
      <c r="AR17" s="132"/>
      <c r="AS17" s="132"/>
      <c r="AT17" s="132"/>
      <c r="AU17" s="132"/>
      <c r="AV17" s="132"/>
      <c r="AW17" s="133"/>
      <c r="AX17" s="131"/>
      <c r="AY17" s="132"/>
      <c r="AZ17" s="132"/>
      <c r="BA17" s="132"/>
      <c r="BB17" s="132"/>
      <c r="BC17" s="132"/>
      <c r="BD17" s="132"/>
      <c r="BE17" s="133"/>
      <c r="BF17" s="131">
        <v>0</v>
      </c>
      <c r="BG17" s="132"/>
      <c r="BH17" s="132"/>
      <c r="BI17" s="132"/>
      <c r="BJ17" s="132"/>
      <c r="BK17" s="132"/>
      <c r="BL17" s="132"/>
      <c r="BM17" s="133"/>
      <c r="BN17" s="131">
        <v>0</v>
      </c>
      <c r="BO17" s="132"/>
      <c r="BP17" s="132"/>
      <c r="BQ17" s="132"/>
      <c r="BR17" s="132"/>
      <c r="BS17" s="132"/>
      <c r="BT17" s="132"/>
      <c r="BU17" s="133"/>
      <c r="BV17" s="131"/>
      <c r="BW17" s="132"/>
      <c r="BX17" s="132"/>
      <c r="BY17" s="132"/>
      <c r="BZ17" s="132"/>
      <c r="CA17" s="132"/>
      <c r="CB17" s="132"/>
      <c r="CC17" s="133"/>
      <c r="CD17" s="131">
        <v>0</v>
      </c>
      <c r="CE17" s="132"/>
      <c r="CF17" s="132"/>
      <c r="CG17" s="132"/>
      <c r="CH17" s="132"/>
      <c r="CI17" s="132"/>
      <c r="CJ17" s="132"/>
      <c r="CK17" s="133"/>
      <c r="CL17" s="131">
        <v>0</v>
      </c>
      <c r="CM17" s="132"/>
      <c r="CN17" s="132"/>
      <c r="CO17" s="132"/>
      <c r="CP17" s="132"/>
      <c r="CQ17" s="132"/>
      <c r="CR17" s="132"/>
      <c r="CS17" s="133"/>
      <c r="CT17" s="131"/>
      <c r="CU17" s="132"/>
      <c r="CV17" s="132"/>
      <c r="CW17" s="132"/>
      <c r="CX17" s="132"/>
      <c r="CY17" s="132"/>
      <c r="CZ17" s="132"/>
      <c r="DA17" s="133"/>
    </row>
    <row r="18" spans="1:105" s="10" customFormat="1" ht="15" customHeight="1">
      <c r="A18" s="128" t="s">
        <v>4</v>
      </c>
      <c r="B18" s="128"/>
      <c r="C18" s="128"/>
      <c r="D18" s="128"/>
      <c r="E18" s="128"/>
      <c r="F18" s="129" t="s">
        <v>79</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30"/>
      <c r="AH18" s="131">
        <v>2</v>
      </c>
      <c r="AI18" s="132"/>
      <c r="AJ18" s="132"/>
      <c r="AK18" s="132"/>
      <c r="AL18" s="132"/>
      <c r="AM18" s="132"/>
      <c r="AN18" s="132"/>
      <c r="AO18" s="133"/>
      <c r="AP18" s="131">
        <v>1</v>
      </c>
      <c r="AQ18" s="132"/>
      <c r="AR18" s="132"/>
      <c r="AS18" s="132"/>
      <c r="AT18" s="132"/>
      <c r="AU18" s="132"/>
      <c r="AV18" s="132"/>
      <c r="AW18" s="133"/>
      <c r="AX18" s="131"/>
      <c r="AY18" s="132"/>
      <c r="AZ18" s="132"/>
      <c r="BA18" s="132"/>
      <c r="BB18" s="132"/>
      <c r="BC18" s="132"/>
      <c r="BD18" s="132"/>
      <c r="BE18" s="133"/>
      <c r="BF18" s="131">
        <v>460</v>
      </c>
      <c r="BG18" s="132"/>
      <c r="BH18" s="132"/>
      <c r="BI18" s="132"/>
      <c r="BJ18" s="132"/>
      <c r="BK18" s="132"/>
      <c r="BL18" s="132"/>
      <c r="BM18" s="133"/>
      <c r="BN18" s="131">
        <v>500</v>
      </c>
      <c r="BO18" s="132"/>
      <c r="BP18" s="132"/>
      <c r="BQ18" s="132"/>
      <c r="BR18" s="132"/>
      <c r="BS18" s="132"/>
      <c r="BT18" s="132"/>
      <c r="BU18" s="133"/>
      <c r="BV18" s="131"/>
      <c r="BW18" s="132"/>
      <c r="BX18" s="132"/>
      <c r="BY18" s="132"/>
      <c r="BZ18" s="132"/>
      <c r="CA18" s="132"/>
      <c r="CB18" s="132"/>
      <c r="CC18" s="133"/>
      <c r="CD18" s="198">
        <v>64</v>
      </c>
      <c r="CE18" s="199"/>
      <c r="CF18" s="199"/>
      <c r="CG18" s="199"/>
      <c r="CH18" s="199"/>
      <c r="CI18" s="199"/>
      <c r="CJ18" s="199"/>
      <c r="CK18" s="200"/>
      <c r="CL18" s="198">
        <v>474</v>
      </c>
      <c r="CM18" s="199"/>
      <c r="CN18" s="199"/>
      <c r="CO18" s="199"/>
      <c r="CP18" s="199"/>
      <c r="CQ18" s="199"/>
      <c r="CR18" s="199"/>
      <c r="CS18" s="200"/>
      <c r="CT18" s="131"/>
      <c r="CU18" s="132"/>
      <c r="CV18" s="132"/>
      <c r="CW18" s="132"/>
      <c r="CX18" s="132"/>
      <c r="CY18" s="132"/>
      <c r="CZ18" s="132"/>
      <c r="DA18" s="133"/>
    </row>
    <row r="19" spans="1:105" s="10" customFormat="1" ht="40.5" customHeight="1">
      <c r="A19" s="128"/>
      <c r="B19" s="128"/>
      <c r="C19" s="128"/>
      <c r="D19" s="128"/>
      <c r="E19" s="128"/>
      <c r="F19" s="134" t="s">
        <v>80</v>
      </c>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c r="AH19" s="131">
        <v>0</v>
      </c>
      <c r="AI19" s="132"/>
      <c r="AJ19" s="132"/>
      <c r="AK19" s="132"/>
      <c r="AL19" s="132"/>
      <c r="AM19" s="132"/>
      <c r="AN19" s="132"/>
      <c r="AO19" s="133"/>
      <c r="AP19" s="131">
        <v>0</v>
      </c>
      <c r="AQ19" s="132"/>
      <c r="AR19" s="132"/>
      <c r="AS19" s="132"/>
      <c r="AT19" s="132"/>
      <c r="AU19" s="132"/>
      <c r="AV19" s="132"/>
      <c r="AW19" s="133"/>
      <c r="AX19" s="131"/>
      <c r="AY19" s="132"/>
      <c r="AZ19" s="132"/>
      <c r="BA19" s="132"/>
      <c r="BB19" s="132"/>
      <c r="BC19" s="132"/>
      <c r="BD19" s="132"/>
      <c r="BE19" s="133"/>
      <c r="BF19" s="131">
        <v>0</v>
      </c>
      <c r="BG19" s="132"/>
      <c r="BH19" s="132"/>
      <c r="BI19" s="132"/>
      <c r="BJ19" s="132"/>
      <c r="BK19" s="132"/>
      <c r="BL19" s="132"/>
      <c r="BM19" s="133"/>
      <c r="BN19" s="131">
        <v>0</v>
      </c>
      <c r="BO19" s="132"/>
      <c r="BP19" s="132"/>
      <c r="BQ19" s="132"/>
      <c r="BR19" s="132"/>
      <c r="BS19" s="132"/>
      <c r="BT19" s="132"/>
      <c r="BU19" s="133"/>
      <c r="BV19" s="131"/>
      <c r="BW19" s="132"/>
      <c r="BX19" s="132"/>
      <c r="BY19" s="132"/>
      <c r="BZ19" s="132"/>
      <c r="CA19" s="132"/>
      <c r="CB19" s="132"/>
      <c r="CC19" s="133"/>
      <c r="CD19" s="131">
        <v>0</v>
      </c>
      <c r="CE19" s="132"/>
      <c r="CF19" s="132"/>
      <c r="CG19" s="132"/>
      <c r="CH19" s="132"/>
      <c r="CI19" s="132"/>
      <c r="CJ19" s="132"/>
      <c r="CK19" s="133"/>
      <c r="CL19" s="131">
        <v>0</v>
      </c>
      <c r="CM19" s="132"/>
      <c r="CN19" s="132"/>
      <c r="CO19" s="132"/>
      <c r="CP19" s="132"/>
      <c r="CQ19" s="132"/>
      <c r="CR19" s="132"/>
      <c r="CS19" s="133"/>
      <c r="CT19" s="131"/>
      <c r="CU19" s="132"/>
      <c r="CV19" s="132"/>
      <c r="CW19" s="132"/>
      <c r="CX19" s="132"/>
      <c r="CY19" s="132"/>
      <c r="CZ19" s="132"/>
      <c r="DA19" s="133"/>
    </row>
    <row r="20" spans="1:105" s="10" customFormat="1" ht="15" customHeight="1">
      <c r="A20" s="128" t="s">
        <v>5</v>
      </c>
      <c r="B20" s="128"/>
      <c r="C20" s="128"/>
      <c r="D20" s="128"/>
      <c r="E20" s="128"/>
      <c r="F20" s="129" t="s">
        <v>81</v>
      </c>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30"/>
      <c r="AH20" s="131">
        <v>0</v>
      </c>
      <c r="AI20" s="132"/>
      <c r="AJ20" s="132"/>
      <c r="AK20" s="132"/>
      <c r="AL20" s="132"/>
      <c r="AM20" s="132"/>
      <c r="AN20" s="132"/>
      <c r="AO20" s="133"/>
      <c r="AP20" s="131">
        <v>1</v>
      </c>
      <c r="AQ20" s="132"/>
      <c r="AR20" s="132"/>
      <c r="AS20" s="132"/>
      <c r="AT20" s="132"/>
      <c r="AU20" s="132"/>
      <c r="AV20" s="132"/>
      <c r="AW20" s="133"/>
      <c r="AX20" s="131"/>
      <c r="AY20" s="132"/>
      <c r="AZ20" s="132"/>
      <c r="BA20" s="132"/>
      <c r="BB20" s="132"/>
      <c r="BC20" s="132"/>
      <c r="BD20" s="132"/>
      <c r="BE20" s="133"/>
      <c r="BF20" s="131">
        <v>0</v>
      </c>
      <c r="BG20" s="132"/>
      <c r="BH20" s="132"/>
      <c r="BI20" s="132"/>
      <c r="BJ20" s="132"/>
      <c r="BK20" s="132"/>
      <c r="BL20" s="132"/>
      <c r="BM20" s="133"/>
      <c r="BN20" s="131">
        <v>1417</v>
      </c>
      <c r="BO20" s="132"/>
      <c r="BP20" s="132"/>
      <c r="BQ20" s="132"/>
      <c r="BR20" s="132"/>
      <c r="BS20" s="132"/>
      <c r="BT20" s="132"/>
      <c r="BU20" s="133"/>
      <c r="BV20" s="131"/>
      <c r="BW20" s="132"/>
      <c r="BX20" s="132"/>
      <c r="BY20" s="132"/>
      <c r="BZ20" s="132"/>
      <c r="CA20" s="132"/>
      <c r="CB20" s="132"/>
      <c r="CC20" s="133"/>
      <c r="CD20" s="131">
        <v>0</v>
      </c>
      <c r="CE20" s="132"/>
      <c r="CF20" s="132"/>
      <c r="CG20" s="132"/>
      <c r="CH20" s="132"/>
      <c r="CI20" s="132"/>
      <c r="CJ20" s="132"/>
      <c r="CK20" s="133"/>
      <c r="CL20" s="131">
        <v>65.6</v>
      </c>
      <c r="CM20" s="132"/>
      <c r="CN20" s="132"/>
      <c r="CO20" s="132"/>
      <c r="CP20" s="132"/>
      <c r="CQ20" s="132"/>
      <c r="CR20" s="132"/>
      <c r="CS20" s="133"/>
      <c r="CT20" s="131"/>
      <c r="CU20" s="132"/>
      <c r="CV20" s="132"/>
      <c r="CW20" s="132"/>
      <c r="CX20" s="132"/>
      <c r="CY20" s="132"/>
      <c r="CZ20" s="132"/>
      <c r="DA20" s="133"/>
    </row>
    <row r="21" spans="1:105" s="10" customFormat="1" ht="40.5" customHeight="1">
      <c r="A21" s="128"/>
      <c r="B21" s="128"/>
      <c r="C21" s="128"/>
      <c r="D21" s="128"/>
      <c r="E21" s="128"/>
      <c r="F21" s="134" t="s">
        <v>80</v>
      </c>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c r="AH21" s="131">
        <v>0</v>
      </c>
      <c r="AI21" s="132"/>
      <c r="AJ21" s="132"/>
      <c r="AK21" s="132"/>
      <c r="AL21" s="132"/>
      <c r="AM21" s="132"/>
      <c r="AN21" s="132"/>
      <c r="AO21" s="133"/>
      <c r="AP21" s="131">
        <v>0</v>
      </c>
      <c r="AQ21" s="132"/>
      <c r="AR21" s="132"/>
      <c r="AS21" s="132"/>
      <c r="AT21" s="132"/>
      <c r="AU21" s="132"/>
      <c r="AV21" s="132"/>
      <c r="AW21" s="133"/>
      <c r="AX21" s="131"/>
      <c r="AY21" s="132"/>
      <c r="AZ21" s="132"/>
      <c r="BA21" s="132"/>
      <c r="BB21" s="132"/>
      <c r="BC21" s="132"/>
      <c r="BD21" s="132"/>
      <c r="BE21" s="133"/>
      <c r="BF21" s="131">
        <v>0</v>
      </c>
      <c r="BG21" s="132"/>
      <c r="BH21" s="132"/>
      <c r="BI21" s="132"/>
      <c r="BJ21" s="132"/>
      <c r="BK21" s="132"/>
      <c r="BL21" s="132"/>
      <c r="BM21" s="133"/>
      <c r="BN21" s="131">
        <v>0</v>
      </c>
      <c r="BO21" s="132"/>
      <c r="BP21" s="132"/>
      <c r="BQ21" s="132"/>
      <c r="BR21" s="132"/>
      <c r="BS21" s="132"/>
      <c r="BT21" s="132"/>
      <c r="BU21" s="133"/>
      <c r="BV21" s="131"/>
      <c r="BW21" s="132"/>
      <c r="BX21" s="132"/>
      <c r="BY21" s="132"/>
      <c r="BZ21" s="132"/>
      <c r="CA21" s="132"/>
      <c r="CB21" s="132"/>
      <c r="CC21" s="133"/>
      <c r="CD21" s="131">
        <v>0</v>
      </c>
      <c r="CE21" s="132"/>
      <c r="CF21" s="132"/>
      <c r="CG21" s="132"/>
      <c r="CH21" s="132"/>
      <c r="CI21" s="132"/>
      <c r="CJ21" s="132"/>
      <c r="CK21" s="133"/>
      <c r="CL21" s="131">
        <v>0</v>
      </c>
      <c r="CM21" s="132"/>
      <c r="CN21" s="132"/>
      <c r="CO21" s="132"/>
      <c r="CP21" s="132"/>
      <c r="CQ21" s="132"/>
      <c r="CR21" s="132"/>
      <c r="CS21" s="133"/>
      <c r="CT21" s="131"/>
      <c r="CU21" s="132"/>
      <c r="CV21" s="132"/>
      <c r="CW21" s="132"/>
      <c r="CX21" s="132"/>
      <c r="CY21" s="132"/>
      <c r="CZ21" s="132"/>
      <c r="DA21" s="133"/>
    </row>
    <row r="22" spans="1:25" ht="15">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105" s="18" customFormat="1" ht="12.75" customHeight="1">
      <c r="A23" s="138" t="s">
        <v>82</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s="19" customFormat="1" ht="69" customHeight="1">
      <c r="A24" s="136" t="s">
        <v>83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row>
    <row r="25" ht="3" customHeight="1"/>
    <row r="26" ht="15"/>
    <row r="27" spans="5:90" ht="15">
      <c r="E27" s="63" t="s">
        <v>109</v>
      </c>
      <c r="F27" s="31"/>
      <c r="CL27" s="31" t="s">
        <v>57</v>
      </c>
    </row>
    <row r="28" spans="5:6" ht="15">
      <c r="E28" s="61"/>
      <c r="F28"/>
    </row>
    <row r="29" spans="5:6" ht="15">
      <c r="E29" s="61"/>
      <c r="F29"/>
    </row>
    <row r="30" spans="5:6" ht="15">
      <c r="E30" s="64" t="s">
        <v>134</v>
      </c>
      <c r="F30" s="64"/>
    </row>
    <row r="31" spans="5:90" ht="15">
      <c r="E31" s="11" t="s">
        <v>135</v>
      </c>
      <c r="CL31" s="5" t="s">
        <v>111</v>
      </c>
    </row>
  </sheetData>
  <sheetProtection/>
  <mergeCells count="107">
    <mergeCell ref="A24:DA24"/>
    <mergeCell ref="BN21:BU21"/>
    <mergeCell ref="BV21:CC21"/>
    <mergeCell ref="CD21:CK21"/>
    <mergeCell ref="CL21:CS21"/>
    <mergeCell ref="CT21:DA21"/>
    <mergeCell ref="A23:DA23"/>
    <mergeCell ref="A21:E21"/>
    <mergeCell ref="F21:AG21"/>
    <mergeCell ref="AH21:AO21"/>
    <mergeCell ref="AP21:AW21"/>
    <mergeCell ref="AX21:BE21"/>
    <mergeCell ref="BF21:BM21"/>
    <mergeCell ref="BF20:BM20"/>
    <mergeCell ref="BN20:BU20"/>
    <mergeCell ref="BV20:CC20"/>
    <mergeCell ref="CD20:CK20"/>
    <mergeCell ref="CL20:CS20"/>
    <mergeCell ref="CT20:DA20"/>
    <mergeCell ref="BN19:BU19"/>
    <mergeCell ref="BV19:CC19"/>
    <mergeCell ref="CD19:CK19"/>
    <mergeCell ref="CL19:CS19"/>
    <mergeCell ref="CT19:DA19"/>
    <mergeCell ref="A20:E20"/>
    <mergeCell ref="F20:AG20"/>
    <mergeCell ref="AH20:AO20"/>
    <mergeCell ref="AP20:AW20"/>
    <mergeCell ref="AX20:BE20"/>
    <mergeCell ref="A19:E19"/>
    <mergeCell ref="F19:AG19"/>
    <mergeCell ref="AH19:AO19"/>
    <mergeCell ref="AP19:AW19"/>
    <mergeCell ref="AX19:BE19"/>
    <mergeCell ref="BF19:BM19"/>
    <mergeCell ref="BF18:BM18"/>
    <mergeCell ref="BN18:BU18"/>
    <mergeCell ref="BV18:CC18"/>
    <mergeCell ref="CD18:CK18"/>
    <mergeCell ref="CL18:CS18"/>
    <mergeCell ref="CT18:DA18"/>
    <mergeCell ref="BN17:BU17"/>
    <mergeCell ref="BV17:CC17"/>
    <mergeCell ref="CD17:CK17"/>
    <mergeCell ref="CL17:CS17"/>
    <mergeCell ref="CT17:DA17"/>
    <mergeCell ref="A18:E18"/>
    <mergeCell ref="F18:AG18"/>
    <mergeCell ref="AH18:AO18"/>
    <mergeCell ref="AP18:AW18"/>
    <mergeCell ref="AX18:BE18"/>
    <mergeCell ref="BV16:CC16"/>
    <mergeCell ref="CD16:CK16"/>
    <mergeCell ref="CL16:CS16"/>
    <mergeCell ref="CT16:DA16"/>
    <mergeCell ref="A17:E17"/>
    <mergeCell ref="F17:AG17"/>
    <mergeCell ref="AH17:AO17"/>
    <mergeCell ref="AP17:AW17"/>
    <mergeCell ref="AX17:BE17"/>
    <mergeCell ref="BF17:BM17"/>
    <mergeCell ref="CD15:CK15"/>
    <mergeCell ref="CL15:CS15"/>
    <mergeCell ref="CT15:DA15"/>
    <mergeCell ref="A16:E16"/>
    <mergeCell ref="F16:AG16"/>
    <mergeCell ref="AH16:AO16"/>
    <mergeCell ref="AP16:AW16"/>
    <mergeCell ref="AX16:BE16"/>
    <mergeCell ref="BF16:BM16"/>
    <mergeCell ref="BN16:BU16"/>
    <mergeCell ref="CL14:CS14"/>
    <mergeCell ref="CT14:DA14"/>
    <mergeCell ref="A15:E15"/>
    <mergeCell ref="F15:AG15"/>
    <mergeCell ref="AH15:AO15"/>
    <mergeCell ref="AP15:AW15"/>
    <mergeCell ref="AX15:BE15"/>
    <mergeCell ref="BF15:BM15"/>
    <mergeCell ref="BN15:BU15"/>
    <mergeCell ref="BV15:CC15"/>
    <mergeCell ref="CT13:DA13"/>
    <mergeCell ref="A14:E14"/>
    <mergeCell ref="F14:AG14"/>
    <mergeCell ref="AH14:AO14"/>
    <mergeCell ref="AP14:AW14"/>
    <mergeCell ref="AX14:BE14"/>
    <mergeCell ref="BF14:BM14"/>
    <mergeCell ref="BN14:BU14"/>
    <mergeCell ref="BV14:CC14"/>
    <mergeCell ref="CD14:CK14"/>
    <mergeCell ref="AX13:BE13"/>
    <mergeCell ref="BF13:BM13"/>
    <mergeCell ref="BN13:BU13"/>
    <mergeCell ref="BV13:CC13"/>
    <mergeCell ref="CD13:CK13"/>
    <mergeCell ref="CL13:CS13"/>
    <mergeCell ref="BQ2:DA2"/>
    <mergeCell ref="BQ4:DA4"/>
    <mergeCell ref="A8:DA8"/>
    <mergeCell ref="A10:DA10"/>
    <mergeCell ref="A12:AG13"/>
    <mergeCell ref="AH12:BE12"/>
    <mergeCell ref="BF12:CC12"/>
    <mergeCell ref="CD12:DA12"/>
    <mergeCell ref="AH13:AO13"/>
    <mergeCell ref="AP13:AW13"/>
  </mergeCells>
  <printOptions/>
  <pageMargins left="0.7086614173228347" right="0.7086614173228347" top="0.7480314960629921" bottom="0.7480314960629921" header="0.31496062992125984" footer="0.31496062992125984"/>
  <pageSetup fitToHeight="1" fitToWidth="1"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zm3</cp:lastModifiedBy>
  <cp:lastPrinted>2021-10-27T06:04:40Z</cp:lastPrinted>
  <dcterms:created xsi:type="dcterms:W3CDTF">2011-01-11T10:25:48Z</dcterms:created>
  <dcterms:modified xsi:type="dcterms:W3CDTF">2021-10-27T06:06:55Z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