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14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'стр.1'!$A$1:$T$69</definedName>
  </definedNames>
  <calcPr fullCalcOnLoad="1"/>
</workbook>
</file>

<file path=xl/sharedStrings.xml><?xml version="1.0" encoding="utf-8"?>
<sst xmlns="http://schemas.openxmlformats.org/spreadsheetml/2006/main" count="659" uniqueCount="129">
  <si>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</si>
  <si>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</si>
  <si>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</si>
  <si>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</si>
  <si>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</si>
  <si>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</si>
  <si>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</si>
  <si>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</si>
  <si>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</si>
  <si>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</si>
  <si>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</si>
  <si>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</si>
  <si>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</si>
  <si>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</si>
  <si>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</si>
  <si>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</si>
  <si>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</si>
  <si>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</si>
  <si>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</si>
  <si>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</si>
  <si>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</si>
  <si>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</si>
  <si>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</si>
  <si>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</si>
  <si>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</si>
  <si>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</si>
  <si>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4</t>
  </si>
  <si>
    <t>Реконструкция КЛ-6 кВ с монтажом участка ВЛ-6 кВ</t>
  </si>
  <si>
    <t>4.2</t>
  </si>
  <si>
    <t xml:space="preserve"> Ф-7п/ст. "УМЗ" -ТП-120 с монтажом участка ВЛ-6кВ ТП-112</t>
  </si>
  <si>
    <t>5</t>
  </si>
  <si>
    <t>Реконструкция ВЛ-6 кВ с монтажом участка КЛ-6 кВ</t>
  </si>
  <si>
    <t>5.6</t>
  </si>
  <si>
    <t>Ф-24 п/ст."Кожзавод"-ТП-721 с монтажом участка КЛ-6кВ в г.Уссурийске</t>
  </si>
  <si>
    <t>6</t>
  </si>
  <si>
    <t>7</t>
  </si>
  <si>
    <t>Реконструкция ВЛ-0,4 кВ</t>
  </si>
  <si>
    <t>7.2</t>
  </si>
  <si>
    <t>ТП№602-ул.Строительная в г.Уссурийске</t>
  </si>
  <si>
    <t>7.7</t>
  </si>
  <si>
    <t xml:space="preserve"> ул.Стаханова, ул.Влад.шоссе в г.Уссурийске</t>
  </si>
  <si>
    <t>7.8</t>
  </si>
  <si>
    <t>ул.Орджоникидзе, ул.Маяковского, ул.Некрасова, ул.Энгельса в г.Уссурийске</t>
  </si>
  <si>
    <t>7.11</t>
  </si>
  <si>
    <t>ТП№777- ул.Нестеренко, ул.Слободская,ул.Степаненко, проезд Забайкальский в г.Уссурийске</t>
  </si>
  <si>
    <t>7.12</t>
  </si>
  <si>
    <t>I</t>
  </si>
  <si>
    <t>I.I</t>
  </si>
  <si>
    <t>Электроснабжение и повышение энергетической эффективности</t>
  </si>
  <si>
    <t>1</t>
  </si>
  <si>
    <t>2</t>
  </si>
  <si>
    <t>3</t>
  </si>
  <si>
    <t>нд</t>
  </si>
  <si>
    <t xml:space="preserve"> Муниципальное унитарное предриятие  "Уссурийск-Электросеть"</t>
  </si>
  <si>
    <t>4.1</t>
  </si>
  <si>
    <t>ТП-758 - ТП-719 с монтажом участка ВЛ-6 кВ в г.Уссурийске</t>
  </si>
  <si>
    <t>4.3</t>
  </si>
  <si>
    <t>Ф-8 п/ст."Уссурийск-1"-ТП-380 с монтажом участка ВЛ-6кВ ТП-334-ТП-335 в г.Уссурийске</t>
  </si>
  <si>
    <t>4.4</t>
  </si>
  <si>
    <t>ТП-469-ТП-470 в г. Уссурийске</t>
  </si>
  <si>
    <t>4.5</t>
  </si>
  <si>
    <t>ТП-792-ТП-776 в г. Уссурийске</t>
  </si>
  <si>
    <t>4.6</t>
  </si>
  <si>
    <t>ТП-320-ТП-321 в г. Уссурийске</t>
  </si>
  <si>
    <t>4.7</t>
  </si>
  <si>
    <t>ТП-261-ТП-268 в г. Уссурийске</t>
  </si>
  <si>
    <t>5.1</t>
  </si>
  <si>
    <t>Ф2 п/ст."Кожзавод"-ТП-353 с монтажом участка КЛ-6кВ в г.Уссурийске</t>
  </si>
  <si>
    <t>5.2</t>
  </si>
  <si>
    <t>Ф-14 п/ст."Кожзавод"-ТП-360 с монтажом участка КЛ-6кВ в г.Уссурийске</t>
  </si>
  <si>
    <t>5.3</t>
  </si>
  <si>
    <t>Ф-18п/ст."Кожзавод"-РП-14 с монтажом участка КЛ-6кВ в г.Уссурийске</t>
  </si>
  <si>
    <t>5.4</t>
  </si>
  <si>
    <t>Ф-23п/ст."Кожзавод"-РП-14 с монтажом участка КЛ-6кВ в г.Уссурийске</t>
  </si>
  <si>
    <t>5.5</t>
  </si>
  <si>
    <t>ТП-238-ТП-249 с монтажом участка КЛ-6кВ в г.Уссурийске</t>
  </si>
  <si>
    <t>5.7</t>
  </si>
  <si>
    <t>Ф-3 п/ст."УМЗ"-ТП-412 с отпайкой на ТП-438 с монтажом участка КЛ-6кВ в г.Уссурийске</t>
  </si>
  <si>
    <t>5.8</t>
  </si>
  <si>
    <t>ТП-63-ТП-61 с отпайкой на ТП-109 с монтажом участка КЛ-6кВ в г.Уссурийске</t>
  </si>
  <si>
    <t>5.9</t>
  </si>
  <si>
    <t>Ф-1 п/ст."Известковая"-ТП-748 с отпайкой на ТП-733 с монтажом участка КЛ-6кВ в г.Уссурийске</t>
  </si>
  <si>
    <t>5.10</t>
  </si>
  <si>
    <t>Ф-10 п/ст."Новоникольск"-ТП-113 с отпайкой на ТП-272 с монтажом участка КЛ-6кВ в г.Уссурийске</t>
  </si>
  <si>
    <t>5.11</t>
  </si>
  <si>
    <t>Ф-17 п/ст."Гранит"-РП-3 с монтажом участка КЛ-6кВ в г.Уссурийске</t>
  </si>
  <si>
    <t>7.1</t>
  </si>
  <si>
    <t>ТП№231- ул.Солдатская, пер.Широкий в г.Уссурийске</t>
  </si>
  <si>
    <t>7.3</t>
  </si>
  <si>
    <t>ул.Новая в с.Борисовка</t>
  </si>
  <si>
    <t>7.4</t>
  </si>
  <si>
    <t xml:space="preserve"> ул.Ленинградская, ул.Куйбышева в г.Уссурийске</t>
  </si>
  <si>
    <t>7.5</t>
  </si>
  <si>
    <t xml:space="preserve"> ул.Советская, ул.Пушкина в г.Уссурийске</t>
  </si>
  <si>
    <t>7.6</t>
  </si>
  <si>
    <t>ул.Волховская,ул.Новоникольское шоссе в г.Уссурийске</t>
  </si>
  <si>
    <t>7.9</t>
  </si>
  <si>
    <t>ТП№717, ТП№724- ул.Слободская, ул.Степаненко в г.Уссурийске</t>
  </si>
  <si>
    <t>7.10</t>
  </si>
  <si>
    <t>ул.Пролетарская, ул.Краснознамённая, ул.Волочаевская в г.Уссурийске</t>
  </si>
  <si>
    <t>7.13</t>
  </si>
  <si>
    <t>2019</t>
  </si>
  <si>
    <t>Замена в  ТП(РП)№1,8, 23, 27, 29, 30, 31,  33, 36,  44, 115,  199,  601, 605,   674,   51, 56, 60, 70,  77, 84, 91, 93, 96, 98, 104,759,  РП-1, РП-6 трансформаторов  на больший номинал, в связи с их загрузкой более предельно-допустимой</t>
  </si>
  <si>
    <t>Установка  в ТП(РП) №130,163, 210, 251, 259, 270, 272, 286, 309, 318, 323, 408, 409, 473, 470, 606, 710, 720, 786, 793, 804,807, РП-11 вторых трансформаторов</t>
  </si>
  <si>
    <t>Модернизация ТП (РП)№ 144, 334, 344, 315, 320, 323, 318, 317, 23, 57, 125, 251, 234, 171, 235, 188, 84, 55, 269, 65, 126, 229, 208, 30, 783, 741, 95, 750, 751, 272, 606, 142, 473, 472, 481, 56, 424, 409, 406, 404, 111, 254, 64, 168, 3, 92, 210, 215, 216, 285, 804 с подключёнными социально значимыми объектами УГО: замена вводной коммутационной аппаратуры 0,4 кВ (ввод Т1, Т2), отработавшей нормативный срок эксплуатации</t>
  </si>
  <si>
    <t>5.12</t>
  </si>
  <si>
    <t>ЛЭП-6 кВ ТП-795-ТП-700 с монтажом участка ЛЭП-6 кВ на ТП-362</t>
  </si>
  <si>
    <t>5.13</t>
  </si>
  <si>
    <t>ЛЭП-6 кВ Ф-2 ПС 110/35/6 "Кожзавод"-ТП№360</t>
  </si>
  <si>
    <t>Реконструкция ВЛ-6кВ Ф-2 п/ст."Мелькомбинат"-ТП-191 в                                     г. Уссурийске</t>
  </si>
  <si>
    <t>ул.Приморская в г.Уссурийске</t>
  </si>
  <si>
    <t>ул.Гаврика, Литочевского в г.Уссурийске</t>
  </si>
  <si>
    <t>8</t>
  </si>
  <si>
    <t>Прочие инвестиционные проекты, всего, в том числе:</t>
  </si>
  <si>
    <t>8.1</t>
  </si>
  <si>
    <t>Покупка передвижной электротехнической лаборатории</t>
  </si>
  <si>
    <t>Директор МУП "Уссурийск-Электросеть"                                                            В.И. Можара</t>
  </si>
  <si>
    <t>Фактический объем финансирования капитальных вложений на 01.01.2019 г.,
млн. рублей
(с НДС)</t>
  </si>
  <si>
    <t>Остаток финансирования капитальных вложений на 01.01.2019 г. в прогнозных ценах соответствующих лет, млн. рублей
(с НДС)</t>
  </si>
  <si>
    <t>Финансирование капитальных вложений 2019 года , млн. рублей (с НДС)</t>
  </si>
  <si>
    <t>9</t>
  </si>
  <si>
    <t>9.1</t>
  </si>
  <si>
    <t>Реконструкция  трансформаторных  и иных подстанций, всего, в том числе:</t>
  </si>
  <si>
    <t>8.2</t>
  </si>
  <si>
    <t>Реконструкция, модернизация, техническое перевооружение всего, в том числе:</t>
  </si>
  <si>
    <t xml:space="preserve"> приказом департамента энергетики Приморского края от 11.06.2019 г. №45ПР-75</t>
  </si>
  <si>
    <t>за 3 квартал 2019 г.</t>
  </si>
  <si>
    <t>Реконструкция КТП№789 ул. Черепанова, 8а</t>
  </si>
  <si>
    <t>Реконструкция КТП№811 с. Борисовка,                      ул. Строительная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</si>
</sst>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76" fontId="6" fillId="0" borderId="10" xfId="53" applyNumberFormat="1" applyFont="1" applyFill="1" applyBorder="1" applyAlignment="1">
      <alignment horizontal="center" vertical="center" wrapText="1"/>
      <protection/>
    </xf>
    <xf numFmtId="176" fontId="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Border="1" applyAlignment="1">
      <alignment horizontal="left"/>
    </xf>
    <xf numFmtId="49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54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54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49" fontId="6" fillId="0" borderId="11" xfId="54" applyNumberFormat="1" applyFont="1" applyFill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" fillId="0" borderId="11" xfId="54" applyNumberFormat="1" applyFont="1" applyFill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6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abSelected="1" view="pageBreakPreview" zoomScale="70" zoomScaleSheetLayoutView="70" zoomScalePageLayoutView="0" workbookViewId="0" topLeftCell="A7">
      <pane xSplit="2" ySplit="11" topLeftCell="D63" activePane="bottomRight" state="frozen"/>
      <selection pane="topLeft" activeCell="A7" sqref="A7"/>
      <selection pane="topRight" activeCell="C7" sqref="C7"/>
      <selection pane="bottomLeft" activeCell="A18" sqref="A18"/>
      <selection pane="bottomRight" activeCell="R14" sqref="R14:S14"/>
    </sheetView>
  </sheetViews>
  <sheetFormatPr defaultColWidth="9.125" defaultRowHeight="12.75"/>
  <cols>
    <col min="1" max="1" width="9.375" style="1" customWidth="1"/>
    <col min="2" max="2" width="49.375" style="1" customWidth="1"/>
    <col min="3" max="3" width="16.50390625" style="1" customWidth="1"/>
    <col min="4" max="4" width="16.875" style="1" customWidth="1"/>
    <col min="5" max="5" width="16.00390625" style="1" customWidth="1"/>
    <col min="6" max="6" width="16.50390625" style="1" customWidth="1"/>
    <col min="7" max="16" width="8.625" style="1" customWidth="1"/>
    <col min="17" max="17" width="17.375" style="1" customWidth="1"/>
    <col min="18" max="18" width="11.50390625" style="1" customWidth="1"/>
    <col min="19" max="19" width="7.875" style="1" customWidth="1"/>
    <col min="20" max="20" width="13.50390625" style="1" customWidth="1"/>
    <col min="21" max="16384" width="9.125" style="1" customWidth="1"/>
  </cols>
  <sheetData>
    <row r="1" s="2" customFormat="1" ht="12">
      <c r="T1" s="3" t="s">
        <v>24</v>
      </c>
    </row>
    <row r="2" spans="18:20" s="8" customFormat="1" ht="24" customHeight="1">
      <c r="R2" s="59" t="s">
        <v>5</v>
      </c>
      <c r="S2" s="59"/>
      <c r="T2" s="59"/>
    </row>
    <row r="3" spans="1:20" s="9" customFormat="1" ht="15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5:12" s="9" customFormat="1" ht="15">
      <c r="E4" s="60" t="s">
        <v>126</v>
      </c>
      <c r="F4" s="63"/>
      <c r="G4" s="63"/>
      <c r="H4" s="63"/>
      <c r="I4" s="63"/>
      <c r="J4" s="63"/>
      <c r="K4" s="63"/>
      <c r="L4" s="63"/>
    </row>
    <row r="5" s="10" customFormat="1" ht="11.25" customHeight="1"/>
    <row r="6" spans="3:16" s="9" customFormat="1" ht="15">
      <c r="C6" s="69" t="s">
        <v>6</v>
      </c>
      <c r="D6" s="70"/>
      <c r="E6" s="70"/>
      <c r="F6" s="70"/>
      <c r="G6" s="55" t="s">
        <v>53</v>
      </c>
      <c r="H6" s="55"/>
      <c r="I6" s="55"/>
      <c r="J6" s="55"/>
      <c r="K6" s="55"/>
      <c r="L6" s="55"/>
      <c r="M6" s="55"/>
      <c r="N6" s="55"/>
      <c r="O6" s="55"/>
      <c r="P6" s="13"/>
    </row>
    <row r="7" spans="7:16" s="11" customFormat="1" ht="12.75" customHeight="1">
      <c r="G7" s="66" t="s">
        <v>7</v>
      </c>
      <c r="H7" s="66"/>
      <c r="I7" s="66"/>
      <c r="J7" s="66"/>
      <c r="K7" s="66"/>
      <c r="L7" s="66"/>
      <c r="M7" s="66"/>
      <c r="N7" s="66"/>
      <c r="O7" s="66"/>
      <c r="P7" s="12"/>
    </row>
    <row r="8" s="10" customFormat="1" ht="11.25" customHeight="1"/>
    <row r="9" spans="6:12" s="9" customFormat="1" ht="15">
      <c r="F9" s="71" t="s">
        <v>8</v>
      </c>
      <c r="G9" s="63"/>
      <c r="H9" s="63"/>
      <c r="I9" s="63"/>
      <c r="J9" s="64" t="s">
        <v>101</v>
      </c>
      <c r="K9" s="64"/>
      <c r="L9" s="10" t="s">
        <v>9</v>
      </c>
    </row>
    <row r="10" s="10" customFormat="1" ht="11.25" customHeight="1"/>
    <row r="11" spans="2:17" s="9" customFormat="1" ht="15">
      <c r="B11" s="71" t="s">
        <v>10</v>
      </c>
      <c r="C11" s="63"/>
      <c r="D11" s="63"/>
      <c r="E11" s="63"/>
      <c r="F11" s="63"/>
      <c r="G11" s="63"/>
      <c r="H11" s="64" t="s">
        <v>125</v>
      </c>
      <c r="I11" s="64"/>
      <c r="J11" s="64"/>
      <c r="K11" s="64"/>
      <c r="L11" s="64"/>
      <c r="M11" s="64"/>
      <c r="N11" s="64"/>
      <c r="O11" s="64"/>
      <c r="P11" s="64"/>
      <c r="Q11" s="65"/>
    </row>
    <row r="12" spans="8:17" s="11" customFormat="1" ht="12.75" customHeight="1">
      <c r="H12" s="66" t="s">
        <v>11</v>
      </c>
      <c r="I12" s="66"/>
      <c r="J12" s="66"/>
      <c r="K12" s="66"/>
      <c r="L12" s="66"/>
      <c r="M12" s="66"/>
      <c r="N12" s="66"/>
      <c r="O12" s="66"/>
      <c r="P12" s="66"/>
      <c r="Q12" s="67"/>
    </row>
    <row r="13" ht="11.25" customHeight="1"/>
    <row r="14" spans="1:20" s="10" customFormat="1" ht="90" customHeight="1">
      <c r="A14" s="56" t="s">
        <v>12</v>
      </c>
      <c r="B14" s="56" t="s">
        <v>13</v>
      </c>
      <c r="C14" s="56" t="s">
        <v>14</v>
      </c>
      <c r="D14" s="56" t="s">
        <v>15</v>
      </c>
      <c r="E14" s="56" t="s">
        <v>117</v>
      </c>
      <c r="F14" s="56" t="s">
        <v>118</v>
      </c>
      <c r="G14" s="53" t="s">
        <v>119</v>
      </c>
      <c r="H14" s="62"/>
      <c r="I14" s="62"/>
      <c r="J14" s="62"/>
      <c r="K14" s="62"/>
      <c r="L14" s="62"/>
      <c r="M14" s="62"/>
      <c r="N14" s="62"/>
      <c r="O14" s="62"/>
      <c r="P14" s="54"/>
      <c r="Q14" s="56" t="s">
        <v>21</v>
      </c>
      <c r="R14" s="53" t="s">
        <v>22</v>
      </c>
      <c r="S14" s="54"/>
      <c r="T14" s="56" t="s">
        <v>3</v>
      </c>
    </row>
    <row r="15" spans="1:20" s="10" customFormat="1" ht="15" customHeight="1">
      <c r="A15" s="57"/>
      <c r="B15" s="57"/>
      <c r="C15" s="57"/>
      <c r="D15" s="57"/>
      <c r="E15" s="57"/>
      <c r="F15" s="57"/>
      <c r="G15" s="53" t="s">
        <v>16</v>
      </c>
      <c r="H15" s="54"/>
      <c r="I15" s="53" t="s">
        <v>17</v>
      </c>
      <c r="J15" s="54"/>
      <c r="K15" s="53" t="s">
        <v>18</v>
      </c>
      <c r="L15" s="54"/>
      <c r="M15" s="53" t="s">
        <v>19</v>
      </c>
      <c r="N15" s="54"/>
      <c r="O15" s="53" t="s">
        <v>20</v>
      </c>
      <c r="P15" s="54"/>
      <c r="Q15" s="57"/>
      <c r="R15" s="72" t="s">
        <v>23</v>
      </c>
      <c r="S15" s="74" t="s">
        <v>2</v>
      </c>
      <c r="T15" s="57"/>
    </row>
    <row r="16" spans="1:20" s="10" customFormat="1" ht="109.5" customHeight="1">
      <c r="A16" s="58"/>
      <c r="B16" s="58"/>
      <c r="C16" s="58"/>
      <c r="D16" s="58"/>
      <c r="E16" s="61"/>
      <c r="F16" s="61"/>
      <c r="G16" s="18" t="s">
        <v>0</v>
      </c>
      <c r="H16" s="18" t="s">
        <v>1</v>
      </c>
      <c r="I16" s="18" t="s">
        <v>0</v>
      </c>
      <c r="J16" s="18" t="s">
        <v>1</v>
      </c>
      <c r="K16" s="18" t="s">
        <v>0</v>
      </c>
      <c r="L16" s="18" t="s">
        <v>1</v>
      </c>
      <c r="M16" s="18" t="s">
        <v>0</v>
      </c>
      <c r="N16" s="18" t="s">
        <v>1</v>
      </c>
      <c r="O16" s="18" t="s">
        <v>0</v>
      </c>
      <c r="P16" s="18" t="s">
        <v>1</v>
      </c>
      <c r="Q16" s="61"/>
      <c r="R16" s="73"/>
      <c r="S16" s="75"/>
      <c r="T16" s="58"/>
    </row>
    <row r="17" spans="1:20" s="10" customFormat="1" ht="1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19">
        <v>13</v>
      </c>
      <c r="N17" s="19">
        <v>14</v>
      </c>
      <c r="O17" s="19">
        <v>15</v>
      </c>
      <c r="P17" s="19">
        <v>16</v>
      </c>
      <c r="Q17" s="19">
        <v>17</v>
      </c>
      <c r="R17" s="19">
        <v>18</v>
      </c>
      <c r="S17" s="19">
        <v>19</v>
      </c>
      <c r="T17" s="19">
        <v>20</v>
      </c>
    </row>
    <row r="18" spans="1:20" s="10" customFormat="1" ht="33.75" customHeight="1">
      <c r="A18" s="32"/>
      <c r="B18" s="33" t="s">
        <v>4</v>
      </c>
      <c r="C18" s="14" t="s">
        <v>52</v>
      </c>
      <c r="D18" s="23">
        <f>D19+D64</f>
        <v>132.080645</v>
      </c>
      <c r="E18" s="21">
        <f>E19</f>
        <v>52.7246</v>
      </c>
      <c r="F18" s="21">
        <f>F19+F64</f>
        <v>79.35584499999999</v>
      </c>
      <c r="G18" s="21">
        <f>G19+G64</f>
        <v>42.367000000000004</v>
      </c>
      <c r="H18" s="21">
        <f>H19+H64</f>
        <v>11.76126</v>
      </c>
      <c r="I18" s="20" t="str">
        <f>I19</f>
        <v>нд</v>
      </c>
      <c r="J18" s="20" t="str">
        <f>J19</f>
        <v>нд</v>
      </c>
      <c r="K18" s="20" t="str">
        <f>K19</f>
        <v>нд</v>
      </c>
      <c r="L18" s="20" t="str">
        <f>L19</f>
        <v>нд</v>
      </c>
      <c r="M18" s="21">
        <f>M19</f>
        <v>0</v>
      </c>
      <c r="N18" s="21">
        <f>N19+N64</f>
        <v>11.76126</v>
      </c>
      <c r="O18" s="21">
        <f>O19+O64</f>
        <v>42.367000000000004</v>
      </c>
      <c r="P18" s="21">
        <f>P19+P64</f>
        <v>0</v>
      </c>
      <c r="Q18" s="21">
        <f aca="true" t="shared" si="0" ref="Q18:Q23">F18-H18</f>
        <v>67.594585</v>
      </c>
      <c r="R18" s="21">
        <f>R19+R64</f>
        <v>-30.605999999999998</v>
      </c>
      <c r="S18" s="51">
        <f aca="true" t="shared" si="1" ref="S18:S23">R18/G18*100</f>
        <v>-72.24018693794697</v>
      </c>
      <c r="T18" s="22"/>
    </row>
    <row r="19" spans="1:20" s="10" customFormat="1" ht="34.5" customHeight="1">
      <c r="A19" s="14" t="s">
        <v>46</v>
      </c>
      <c r="B19" s="34" t="s">
        <v>124</v>
      </c>
      <c r="C19" s="14" t="s">
        <v>52</v>
      </c>
      <c r="D19" s="23">
        <f>D20+D61</f>
        <v>123.02114500000002</v>
      </c>
      <c r="E19" s="21">
        <f>E20</f>
        <v>52.7246</v>
      </c>
      <c r="F19" s="21">
        <f>F20+F61</f>
        <v>70.29584499999999</v>
      </c>
      <c r="G19" s="21">
        <f>G20+G61</f>
        <v>33.307</v>
      </c>
      <c r="H19" s="21">
        <f>H20</f>
        <v>1.832</v>
      </c>
      <c r="I19" s="20" t="s">
        <v>52</v>
      </c>
      <c r="J19" s="20" t="s">
        <v>52</v>
      </c>
      <c r="K19" s="20" t="s">
        <v>52</v>
      </c>
      <c r="L19" s="20" t="s">
        <v>52</v>
      </c>
      <c r="M19" s="21">
        <f>0</f>
        <v>0</v>
      </c>
      <c r="N19" s="21">
        <f>N20</f>
        <v>1.832</v>
      </c>
      <c r="O19" s="21">
        <f>O20+O61</f>
        <v>33.307</v>
      </c>
      <c r="P19" s="21">
        <f>P20</f>
        <v>0</v>
      </c>
      <c r="Q19" s="21">
        <f t="shared" si="0"/>
        <v>68.46384499999999</v>
      </c>
      <c r="R19" s="21">
        <f>R20+R61</f>
        <v>-31.474999999999998</v>
      </c>
      <c r="S19" s="51">
        <f t="shared" si="1"/>
        <v>-94.4996547272345</v>
      </c>
      <c r="T19" s="23"/>
    </row>
    <row r="20" spans="1:20" s="10" customFormat="1" ht="34.5" customHeight="1">
      <c r="A20" s="14" t="s">
        <v>47</v>
      </c>
      <c r="B20" s="34" t="s">
        <v>48</v>
      </c>
      <c r="C20" s="14" t="s">
        <v>52</v>
      </c>
      <c r="D20" s="23">
        <f>D21+D22+D23+D24+D32+D46+D47</f>
        <v>116.90514500000002</v>
      </c>
      <c r="E20" s="21">
        <f>E21+E22+E23+E24+E32+E46+E47</f>
        <v>52.7246</v>
      </c>
      <c r="F20" s="21">
        <f>F21+F22+F23+F24+F32+F46+F47</f>
        <v>64.17984499999999</v>
      </c>
      <c r="G20" s="21">
        <v>27.191</v>
      </c>
      <c r="H20" s="21">
        <v>1.832</v>
      </c>
      <c r="I20" s="20" t="s">
        <v>52</v>
      </c>
      <c r="J20" s="20" t="s">
        <v>52</v>
      </c>
      <c r="K20" s="20" t="s">
        <v>52</v>
      </c>
      <c r="L20" s="20" t="s">
        <v>52</v>
      </c>
      <c r="M20" s="21">
        <f>M22</f>
        <v>0</v>
      </c>
      <c r="N20" s="21">
        <v>1.832</v>
      </c>
      <c r="O20" s="21">
        <v>27.191</v>
      </c>
      <c r="P20" s="21">
        <f>P21+P22+P23+P32+P47</f>
        <v>0</v>
      </c>
      <c r="Q20" s="21">
        <f t="shared" si="0"/>
        <v>62.347844999999985</v>
      </c>
      <c r="R20" s="21">
        <f>H20-G20</f>
        <v>-25.358999999999998</v>
      </c>
      <c r="S20" s="51">
        <f t="shared" si="1"/>
        <v>-93.26247655474238</v>
      </c>
      <c r="T20" s="23"/>
    </row>
    <row r="21" spans="1:20" ht="80.25" customHeight="1">
      <c r="A21" s="6" t="s">
        <v>49</v>
      </c>
      <c r="B21" s="35" t="s">
        <v>102</v>
      </c>
      <c r="C21" s="15" t="s">
        <v>52</v>
      </c>
      <c r="D21" s="27">
        <v>22.414</v>
      </c>
      <c r="E21" s="26">
        <f>3.568+3.8164+3.1424</f>
        <v>10.5268</v>
      </c>
      <c r="F21" s="26">
        <v>11.8865</v>
      </c>
      <c r="G21" s="26">
        <f>O21</f>
        <v>6.24955</v>
      </c>
      <c r="H21" s="26">
        <f aca="true" t="shared" si="2" ref="G21:H24">P21</f>
        <v>0</v>
      </c>
      <c r="I21" s="25" t="s">
        <v>52</v>
      </c>
      <c r="J21" s="25" t="s">
        <v>52</v>
      </c>
      <c r="K21" s="25" t="s">
        <v>52</v>
      </c>
      <c r="L21" s="25" t="s">
        <v>52</v>
      </c>
      <c r="M21" s="25" t="s">
        <v>52</v>
      </c>
      <c r="N21" s="25" t="s">
        <v>52</v>
      </c>
      <c r="O21" s="26">
        <v>6.24955</v>
      </c>
      <c r="P21" s="26">
        <v>0</v>
      </c>
      <c r="Q21" s="26">
        <f>F21-H21</f>
        <v>11.8865</v>
      </c>
      <c r="R21" s="26">
        <f>H21-G21</f>
        <v>-6.24955</v>
      </c>
      <c r="S21" s="52">
        <f t="shared" si="1"/>
        <v>-100</v>
      </c>
      <c r="T21" s="27"/>
    </row>
    <row r="22" spans="1:20" ht="53.25" customHeight="1">
      <c r="A22" s="6" t="s">
        <v>50</v>
      </c>
      <c r="B22" s="35" t="s">
        <v>103</v>
      </c>
      <c r="C22" s="15" t="s">
        <v>52</v>
      </c>
      <c r="D22" s="27">
        <v>11.002</v>
      </c>
      <c r="E22" s="26">
        <f>1.959+3.78945+3.5394</f>
        <v>9.28785</v>
      </c>
      <c r="F22" s="26">
        <f>D22-E22</f>
        <v>1.71415</v>
      </c>
      <c r="G22" s="26">
        <f t="shared" si="2"/>
        <v>1.835</v>
      </c>
      <c r="H22" s="26">
        <f>N22+P22</f>
        <v>0.5631479</v>
      </c>
      <c r="I22" s="25" t="s">
        <v>52</v>
      </c>
      <c r="J22" s="25" t="s">
        <v>52</v>
      </c>
      <c r="K22" s="25" t="s">
        <v>52</v>
      </c>
      <c r="L22" s="25" t="s">
        <v>52</v>
      </c>
      <c r="M22" s="26">
        <v>0</v>
      </c>
      <c r="N22" s="26">
        <f>0.5631479</f>
        <v>0.5631479</v>
      </c>
      <c r="O22" s="26">
        <v>1.835</v>
      </c>
      <c r="P22" s="26">
        <v>0</v>
      </c>
      <c r="Q22" s="26">
        <f>F22-H22</f>
        <v>1.1510021</v>
      </c>
      <c r="R22" s="26">
        <f>H22-G22</f>
        <v>-1.2718520999999998</v>
      </c>
      <c r="S22" s="52">
        <f t="shared" si="1"/>
        <v>-69.31074114441415</v>
      </c>
      <c r="T22" s="27"/>
    </row>
    <row r="23" spans="1:20" ht="149.25" customHeight="1">
      <c r="A23" s="6" t="s">
        <v>51</v>
      </c>
      <c r="B23" s="35" t="s">
        <v>104</v>
      </c>
      <c r="C23" s="15" t="s">
        <v>52</v>
      </c>
      <c r="D23" s="27">
        <v>9.43</v>
      </c>
      <c r="E23" s="26">
        <f>1.994+1.7704+1.9314</f>
        <v>5.6958</v>
      </c>
      <c r="F23" s="26">
        <f>D23-E23</f>
        <v>3.7341999999999995</v>
      </c>
      <c r="G23" s="26">
        <f t="shared" si="2"/>
        <v>2.146</v>
      </c>
      <c r="H23" s="26">
        <f>N23+P23</f>
        <v>1.26890453</v>
      </c>
      <c r="I23" s="25" t="s">
        <v>52</v>
      </c>
      <c r="J23" s="25" t="s">
        <v>52</v>
      </c>
      <c r="K23" s="25" t="s">
        <v>52</v>
      </c>
      <c r="L23" s="25" t="s">
        <v>52</v>
      </c>
      <c r="M23" s="26">
        <v>0</v>
      </c>
      <c r="N23" s="26">
        <f>0.2103268+0.10074674+0.16556653+0.14145858+0.10968466+0.15748021+0.07225639+0.10413396+0.20725066</f>
        <v>1.26890453</v>
      </c>
      <c r="O23" s="26">
        <v>2.146</v>
      </c>
      <c r="P23" s="26">
        <v>0</v>
      </c>
      <c r="Q23" s="26">
        <f t="shared" si="0"/>
        <v>2.4652954699999996</v>
      </c>
      <c r="R23" s="26">
        <f>H23-G23</f>
        <v>-0.87709547</v>
      </c>
      <c r="S23" s="52">
        <f t="shared" si="1"/>
        <v>-40.871177539608574</v>
      </c>
      <c r="T23" s="27"/>
    </row>
    <row r="24" spans="1:20" s="10" customFormat="1" ht="34.5" customHeight="1">
      <c r="A24" s="4" t="s">
        <v>26</v>
      </c>
      <c r="B24" s="5" t="s">
        <v>27</v>
      </c>
      <c r="C24" s="14" t="s">
        <v>52</v>
      </c>
      <c r="D24" s="23">
        <f>D25+D26+D27+D28+D29+D30+D31</f>
        <v>9.948</v>
      </c>
      <c r="E24" s="21">
        <f>E27+E26</f>
        <v>4.0794500000000005</v>
      </c>
      <c r="F24" s="21">
        <f>F25+F26+F27+F28+F29+F30+F31</f>
        <v>5.868549999999999</v>
      </c>
      <c r="G24" s="21" t="str">
        <f t="shared" si="2"/>
        <v>нд</v>
      </c>
      <c r="H24" s="21" t="str">
        <f t="shared" si="2"/>
        <v>нд</v>
      </c>
      <c r="I24" s="20" t="s">
        <v>52</v>
      </c>
      <c r="J24" s="20" t="s">
        <v>52</v>
      </c>
      <c r="K24" s="20" t="s">
        <v>52</v>
      </c>
      <c r="L24" s="20" t="s">
        <v>52</v>
      </c>
      <c r="M24" s="20" t="s">
        <v>52</v>
      </c>
      <c r="N24" s="20" t="s">
        <v>52</v>
      </c>
      <c r="O24" s="20" t="s">
        <v>52</v>
      </c>
      <c r="P24" s="20" t="s">
        <v>52</v>
      </c>
      <c r="Q24" s="21">
        <f>F24-0</f>
        <v>5.868549999999999</v>
      </c>
      <c r="R24" s="21" t="s">
        <v>52</v>
      </c>
      <c r="S24" s="51" t="s">
        <v>52</v>
      </c>
      <c r="T24" s="23"/>
    </row>
    <row r="25" spans="1:20" ht="34.5" customHeight="1">
      <c r="A25" s="6" t="s">
        <v>54</v>
      </c>
      <c r="B25" s="7" t="s">
        <v>55</v>
      </c>
      <c r="C25" s="15" t="s">
        <v>52</v>
      </c>
      <c r="D25" s="42">
        <v>0.729</v>
      </c>
      <c r="E25" s="26" t="s">
        <v>52</v>
      </c>
      <c r="F25" s="26">
        <v>0.729</v>
      </c>
      <c r="G25" s="26" t="s">
        <v>52</v>
      </c>
      <c r="H25" s="26" t="s">
        <v>52</v>
      </c>
      <c r="I25" s="25" t="s">
        <v>52</v>
      </c>
      <c r="J25" s="25" t="s">
        <v>52</v>
      </c>
      <c r="K25" s="25" t="s">
        <v>52</v>
      </c>
      <c r="L25" s="25" t="s">
        <v>52</v>
      </c>
      <c r="M25" s="25" t="s">
        <v>52</v>
      </c>
      <c r="N25" s="25" t="s">
        <v>52</v>
      </c>
      <c r="O25" s="25" t="s">
        <v>52</v>
      </c>
      <c r="P25" s="25" t="s">
        <v>52</v>
      </c>
      <c r="Q25" s="26">
        <f>F25-0</f>
        <v>0.729</v>
      </c>
      <c r="R25" s="26" t="s">
        <v>52</v>
      </c>
      <c r="S25" s="52" t="s">
        <v>52</v>
      </c>
      <c r="T25" s="27"/>
    </row>
    <row r="26" spans="1:20" ht="34.5" customHeight="1">
      <c r="A26" s="6" t="s">
        <v>28</v>
      </c>
      <c r="B26" s="7" t="s">
        <v>29</v>
      </c>
      <c r="C26" s="15" t="s">
        <v>52</v>
      </c>
      <c r="D26" s="42">
        <v>1.877</v>
      </c>
      <c r="E26" s="26">
        <f>1.776</f>
        <v>1.776</v>
      </c>
      <c r="F26" s="26">
        <f>D26-E26</f>
        <v>0.10099999999999998</v>
      </c>
      <c r="G26" s="26" t="str">
        <f>O26</f>
        <v>нд</v>
      </c>
      <c r="H26" s="26" t="str">
        <f>P26</f>
        <v>нд</v>
      </c>
      <c r="I26" s="25" t="s">
        <v>52</v>
      </c>
      <c r="J26" s="25" t="s">
        <v>52</v>
      </c>
      <c r="K26" s="25" t="s">
        <v>52</v>
      </c>
      <c r="L26" s="25" t="s">
        <v>52</v>
      </c>
      <c r="M26" s="25" t="s">
        <v>52</v>
      </c>
      <c r="N26" s="25" t="s">
        <v>52</v>
      </c>
      <c r="O26" s="25" t="s">
        <v>52</v>
      </c>
      <c r="P26" s="25" t="s">
        <v>52</v>
      </c>
      <c r="Q26" s="26">
        <f>F26-0</f>
        <v>0.10099999999999998</v>
      </c>
      <c r="R26" s="26" t="s">
        <v>52</v>
      </c>
      <c r="S26" s="52" t="s">
        <v>52</v>
      </c>
      <c r="T26" s="27"/>
    </row>
    <row r="27" spans="1:20" ht="34.5" customHeight="1">
      <c r="A27" s="6" t="s">
        <v>56</v>
      </c>
      <c r="B27" s="7" t="s">
        <v>57</v>
      </c>
      <c r="C27" s="15" t="s">
        <v>52</v>
      </c>
      <c r="D27" s="42">
        <v>2.895</v>
      </c>
      <c r="E27" s="26">
        <v>2.30345</v>
      </c>
      <c r="F27" s="26">
        <f>D27-E27</f>
        <v>0.5915499999999998</v>
      </c>
      <c r="G27" s="26" t="s">
        <v>52</v>
      </c>
      <c r="H27" s="26" t="s">
        <v>52</v>
      </c>
      <c r="I27" s="25" t="s">
        <v>52</v>
      </c>
      <c r="J27" s="25" t="s">
        <v>52</v>
      </c>
      <c r="K27" s="25" t="s">
        <v>52</v>
      </c>
      <c r="L27" s="25" t="s">
        <v>52</v>
      </c>
      <c r="M27" s="25" t="s">
        <v>52</v>
      </c>
      <c r="N27" s="25" t="s">
        <v>52</v>
      </c>
      <c r="O27" s="25" t="s">
        <v>52</v>
      </c>
      <c r="P27" s="25" t="s">
        <v>52</v>
      </c>
      <c r="Q27" s="17">
        <f>F27</f>
        <v>0.5915499999999998</v>
      </c>
      <c r="R27" s="15" t="s">
        <v>52</v>
      </c>
      <c r="S27" s="15" t="s">
        <v>52</v>
      </c>
      <c r="T27" s="27"/>
    </row>
    <row r="28" spans="1:20" ht="34.5" customHeight="1">
      <c r="A28" s="6" t="s">
        <v>58</v>
      </c>
      <c r="B28" s="7" t="s">
        <v>59</v>
      </c>
      <c r="C28" s="15" t="s">
        <v>52</v>
      </c>
      <c r="D28" s="42">
        <v>0.95</v>
      </c>
      <c r="E28" s="26" t="s">
        <v>52</v>
      </c>
      <c r="F28" s="26">
        <f>D28</f>
        <v>0.95</v>
      </c>
      <c r="G28" s="26" t="s">
        <v>52</v>
      </c>
      <c r="H28" s="26" t="s">
        <v>52</v>
      </c>
      <c r="I28" s="25" t="s">
        <v>52</v>
      </c>
      <c r="J28" s="25" t="s">
        <v>52</v>
      </c>
      <c r="K28" s="25" t="s">
        <v>52</v>
      </c>
      <c r="L28" s="25" t="s">
        <v>52</v>
      </c>
      <c r="M28" s="25" t="s">
        <v>52</v>
      </c>
      <c r="N28" s="25" t="s">
        <v>52</v>
      </c>
      <c r="O28" s="25" t="s">
        <v>52</v>
      </c>
      <c r="P28" s="25" t="s">
        <v>52</v>
      </c>
      <c r="Q28" s="17">
        <f>F28</f>
        <v>0.95</v>
      </c>
      <c r="R28" s="15" t="s">
        <v>52</v>
      </c>
      <c r="S28" s="15" t="s">
        <v>52</v>
      </c>
      <c r="T28" s="27"/>
    </row>
    <row r="29" spans="1:20" ht="34.5" customHeight="1">
      <c r="A29" s="6" t="s">
        <v>60</v>
      </c>
      <c r="B29" s="7" t="s">
        <v>61</v>
      </c>
      <c r="C29" s="15" t="s">
        <v>52</v>
      </c>
      <c r="D29" s="42">
        <v>0.72</v>
      </c>
      <c r="E29" s="26" t="s">
        <v>52</v>
      </c>
      <c r="F29" s="26">
        <f>D29</f>
        <v>0.72</v>
      </c>
      <c r="G29" s="26" t="s">
        <v>52</v>
      </c>
      <c r="H29" s="26" t="s">
        <v>52</v>
      </c>
      <c r="I29" s="25" t="s">
        <v>52</v>
      </c>
      <c r="J29" s="25" t="s">
        <v>52</v>
      </c>
      <c r="K29" s="25" t="s">
        <v>52</v>
      </c>
      <c r="L29" s="25" t="s">
        <v>52</v>
      </c>
      <c r="M29" s="25" t="s">
        <v>52</v>
      </c>
      <c r="N29" s="25" t="s">
        <v>52</v>
      </c>
      <c r="O29" s="25" t="s">
        <v>52</v>
      </c>
      <c r="P29" s="25" t="s">
        <v>52</v>
      </c>
      <c r="Q29" s="17">
        <f>F29</f>
        <v>0.72</v>
      </c>
      <c r="R29" s="15" t="s">
        <v>52</v>
      </c>
      <c r="S29" s="15" t="s">
        <v>52</v>
      </c>
      <c r="T29" s="27"/>
    </row>
    <row r="30" spans="1:20" ht="34.5" customHeight="1">
      <c r="A30" s="6" t="s">
        <v>62</v>
      </c>
      <c r="B30" s="7" t="s">
        <v>63</v>
      </c>
      <c r="C30" s="15" t="s">
        <v>52</v>
      </c>
      <c r="D30" s="42">
        <v>1.393</v>
      </c>
      <c r="E30" s="26" t="s">
        <v>52</v>
      </c>
      <c r="F30" s="26">
        <f>D30</f>
        <v>1.393</v>
      </c>
      <c r="G30" s="26" t="s">
        <v>52</v>
      </c>
      <c r="H30" s="26" t="s">
        <v>52</v>
      </c>
      <c r="I30" s="25" t="s">
        <v>52</v>
      </c>
      <c r="J30" s="25" t="s">
        <v>52</v>
      </c>
      <c r="K30" s="25" t="s">
        <v>52</v>
      </c>
      <c r="L30" s="25" t="s">
        <v>52</v>
      </c>
      <c r="M30" s="25" t="s">
        <v>52</v>
      </c>
      <c r="N30" s="25" t="s">
        <v>52</v>
      </c>
      <c r="O30" s="25" t="s">
        <v>52</v>
      </c>
      <c r="P30" s="25" t="s">
        <v>52</v>
      </c>
      <c r="Q30" s="17">
        <f>F30</f>
        <v>1.393</v>
      </c>
      <c r="R30" s="15" t="s">
        <v>52</v>
      </c>
      <c r="S30" s="15" t="s">
        <v>52</v>
      </c>
      <c r="T30" s="27"/>
    </row>
    <row r="31" spans="1:20" ht="34.5" customHeight="1">
      <c r="A31" s="6" t="s">
        <v>64</v>
      </c>
      <c r="B31" s="7" t="s">
        <v>65</v>
      </c>
      <c r="C31" s="15" t="s">
        <v>52</v>
      </c>
      <c r="D31" s="42">
        <v>1.384</v>
      </c>
      <c r="E31" s="26" t="s">
        <v>52</v>
      </c>
      <c r="F31" s="26">
        <f>D31</f>
        <v>1.384</v>
      </c>
      <c r="G31" s="26" t="s">
        <v>52</v>
      </c>
      <c r="H31" s="26" t="s">
        <v>52</v>
      </c>
      <c r="I31" s="25" t="s">
        <v>52</v>
      </c>
      <c r="J31" s="25" t="s">
        <v>52</v>
      </c>
      <c r="K31" s="25" t="s">
        <v>52</v>
      </c>
      <c r="L31" s="25" t="s">
        <v>52</v>
      </c>
      <c r="M31" s="25" t="s">
        <v>52</v>
      </c>
      <c r="N31" s="25" t="s">
        <v>52</v>
      </c>
      <c r="O31" s="25" t="s">
        <v>52</v>
      </c>
      <c r="P31" s="25" t="s">
        <v>52</v>
      </c>
      <c r="Q31" s="17">
        <f>F31</f>
        <v>1.384</v>
      </c>
      <c r="R31" s="15" t="s">
        <v>52</v>
      </c>
      <c r="S31" s="15" t="s">
        <v>52</v>
      </c>
      <c r="T31" s="27"/>
    </row>
    <row r="32" spans="1:20" s="10" customFormat="1" ht="34.5" customHeight="1">
      <c r="A32" s="4" t="s">
        <v>30</v>
      </c>
      <c r="B32" s="5" t="s">
        <v>31</v>
      </c>
      <c r="C32" s="14" t="s">
        <v>52</v>
      </c>
      <c r="D32" s="43">
        <f>D33+D34+D35+D36+D37+D38+D39+D41+D44+D43+D42+D45</f>
        <v>53.62814500000001</v>
      </c>
      <c r="E32" s="21">
        <f>E39+E42+E38</f>
        <v>14.15925</v>
      </c>
      <c r="F32" s="21">
        <f>F33+F34+F35+F36+F37+F38+F39+F40+F41+F42+F43+F44+F45</f>
        <v>39.468894999999996</v>
      </c>
      <c r="G32" s="21">
        <f>G34+G41+G44+G45</f>
        <v>16.2</v>
      </c>
      <c r="H32" s="21">
        <f>H34+H41+H44+H45</f>
        <v>0</v>
      </c>
      <c r="I32" s="20" t="s">
        <v>52</v>
      </c>
      <c r="J32" s="20" t="s">
        <v>52</v>
      </c>
      <c r="K32" s="20" t="s">
        <v>52</v>
      </c>
      <c r="L32" s="20" t="s">
        <v>52</v>
      </c>
      <c r="M32" s="20" t="s">
        <v>52</v>
      </c>
      <c r="N32" s="20" t="s">
        <v>52</v>
      </c>
      <c r="O32" s="21">
        <f>O34+O41+O44+O45</f>
        <v>16.2</v>
      </c>
      <c r="P32" s="21">
        <f>P34+P41+P44+P45</f>
        <v>0</v>
      </c>
      <c r="Q32" s="21">
        <f>F32-H32</f>
        <v>39.468894999999996</v>
      </c>
      <c r="R32" s="21">
        <f>R34+R41+R44+R45</f>
        <v>-16.2</v>
      </c>
      <c r="S32" s="51">
        <f>R32/G32*100</f>
        <v>-100</v>
      </c>
      <c r="T32" s="23"/>
    </row>
    <row r="33" spans="1:20" ht="34.5" customHeight="1">
      <c r="A33" s="6" t="s">
        <v>66</v>
      </c>
      <c r="B33" s="28" t="s">
        <v>67</v>
      </c>
      <c r="C33" s="15" t="s">
        <v>52</v>
      </c>
      <c r="D33" s="42">
        <v>2.677</v>
      </c>
      <c r="E33" s="26" t="s">
        <v>52</v>
      </c>
      <c r="F33" s="26">
        <f>D33</f>
        <v>2.677</v>
      </c>
      <c r="G33" s="15" t="s">
        <v>52</v>
      </c>
      <c r="H33" s="15" t="s">
        <v>52</v>
      </c>
      <c r="I33" s="25" t="s">
        <v>52</v>
      </c>
      <c r="J33" s="25" t="s">
        <v>52</v>
      </c>
      <c r="K33" s="25" t="s">
        <v>52</v>
      </c>
      <c r="L33" s="25" t="s">
        <v>52</v>
      </c>
      <c r="M33" s="25" t="s">
        <v>52</v>
      </c>
      <c r="N33" s="25" t="s">
        <v>52</v>
      </c>
      <c r="O33" s="15" t="s">
        <v>52</v>
      </c>
      <c r="P33" s="15" t="s">
        <v>52</v>
      </c>
      <c r="Q33" s="15" t="s">
        <v>52</v>
      </c>
      <c r="R33" s="15" t="s">
        <v>52</v>
      </c>
      <c r="S33" s="15" t="s">
        <v>52</v>
      </c>
      <c r="T33" s="27"/>
    </row>
    <row r="34" spans="1:20" ht="34.5" customHeight="1">
      <c r="A34" s="6" t="s">
        <v>68</v>
      </c>
      <c r="B34" s="28" t="s">
        <v>69</v>
      </c>
      <c r="C34" s="15" t="s">
        <v>52</v>
      </c>
      <c r="D34" s="42">
        <v>2.754</v>
      </c>
      <c r="E34" s="26" t="s">
        <v>52</v>
      </c>
      <c r="F34" s="26">
        <f>D34</f>
        <v>2.754</v>
      </c>
      <c r="G34" s="17">
        <f>O34</f>
        <v>2.754</v>
      </c>
      <c r="H34" s="17">
        <f>P34</f>
        <v>0</v>
      </c>
      <c r="I34" s="25" t="s">
        <v>52</v>
      </c>
      <c r="J34" s="25" t="s">
        <v>52</v>
      </c>
      <c r="K34" s="25" t="s">
        <v>52</v>
      </c>
      <c r="L34" s="25" t="s">
        <v>52</v>
      </c>
      <c r="M34" s="25" t="s">
        <v>52</v>
      </c>
      <c r="N34" s="25" t="s">
        <v>52</v>
      </c>
      <c r="O34" s="17">
        <v>2.754</v>
      </c>
      <c r="P34" s="17">
        <v>0</v>
      </c>
      <c r="Q34" s="17">
        <f>F34-H34</f>
        <v>2.754</v>
      </c>
      <c r="R34" s="17">
        <f>H34-G34</f>
        <v>-2.754</v>
      </c>
      <c r="S34" s="15">
        <f>R34/G34*100</f>
        <v>-100</v>
      </c>
      <c r="T34" s="27"/>
    </row>
    <row r="35" spans="1:20" ht="34.5" customHeight="1">
      <c r="A35" s="6" t="s">
        <v>70</v>
      </c>
      <c r="B35" s="28" t="s">
        <v>71</v>
      </c>
      <c r="C35" s="15" t="s">
        <v>52</v>
      </c>
      <c r="D35" s="42">
        <v>0</v>
      </c>
      <c r="E35" s="26" t="s">
        <v>52</v>
      </c>
      <c r="F35" s="26">
        <f>D35</f>
        <v>0</v>
      </c>
      <c r="G35" s="15" t="s">
        <v>52</v>
      </c>
      <c r="H35" s="15" t="s">
        <v>52</v>
      </c>
      <c r="I35" s="25" t="s">
        <v>52</v>
      </c>
      <c r="J35" s="25" t="s">
        <v>52</v>
      </c>
      <c r="K35" s="25" t="s">
        <v>52</v>
      </c>
      <c r="L35" s="25" t="s">
        <v>52</v>
      </c>
      <c r="M35" s="25" t="s">
        <v>52</v>
      </c>
      <c r="N35" s="25" t="s">
        <v>52</v>
      </c>
      <c r="O35" s="17" t="s">
        <v>52</v>
      </c>
      <c r="P35" s="17" t="s">
        <v>52</v>
      </c>
      <c r="Q35" s="15" t="s">
        <v>52</v>
      </c>
      <c r="R35" s="15" t="s">
        <v>52</v>
      </c>
      <c r="S35" s="15" t="s">
        <v>52</v>
      </c>
      <c r="T35" s="26"/>
    </row>
    <row r="36" spans="1:20" ht="34.5" customHeight="1">
      <c r="A36" s="6" t="s">
        <v>72</v>
      </c>
      <c r="B36" s="28" t="s">
        <v>73</v>
      </c>
      <c r="C36" s="15" t="s">
        <v>52</v>
      </c>
      <c r="D36" s="42">
        <v>4.264</v>
      </c>
      <c r="E36" s="26" t="s">
        <v>52</v>
      </c>
      <c r="F36" s="26">
        <f>D36</f>
        <v>4.264</v>
      </c>
      <c r="G36" s="15" t="s">
        <v>52</v>
      </c>
      <c r="H36" s="1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25" t="s">
        <v>52</v>
      </c>
      <c r="O36" s="17" t="s">
        <v>52</v>
      </c>
      <c r="P36" s="17" t="s">
        <v>52</v>
      </c>
      <c r="Q36" s="15" t="s">
        <v>52</v>
      </c>
      <c r="R36" s="15" t="s">
        <v>52</v>
      </c>
      <c r="S36" s="15" t="s">
        <v>52</v>
      </c>
      <c r="T36" s="26"/>
    </row>
    <row r="37" spans="1:20" ht="34.5" customHeight="1">
      <c r="A37" s="6" t="s">
        <v>74</v>
      </c>
      <c r="B37" s="28" t="s">
        <v>75</v>
      </c>
      <c r="C37" s="15" t="s">
        <v>52</v>
      </c>
      <c r="D37" s="42">
        <v>1.913</v>
      </c>
      <c r="E37" s="26" t="s">
        <v>52</v>
      </c>
      <c r="F37" s="26">
        <f>D37</f>
        <v>1.913</v>
      </c>
      <c r="G37" s="15" t="s">
        <v>52</v>
      </c>
      <c r="H37" s="15" t="s">
        <v>52</v>
      </c>
      <c r="I37" s="25" t="s">
        <v>52</v>
      </c>
      <c r="J37" s="25" t="s">
        <v>52</v>
      </c>
      <c r="K37" s="25" t="s">
        <v>52</v>
      </c>
      <c r="L37" s="25" t="s">
        <v>52</v>
      </c>
      <c r="M37" s="25" t="s">
        <v>52</v>
      </c>
      <c r="N37" s="25" t="s">
        <v>52</v>
      </c>
      <c r="O37" s="17" t="s">
        <v>52</v>
      </c>
      <c r="P37" s="17" t="s">
        <v>52</v>
      </c>
      <c r="Q37" s="15" t="s">
        <v>52</v>
      </c>
      <c r="R37" s="15" t="s">
        <v>52</v>
      </c>
      <c r="S37" s="15" t="s">
        <v>52</v>
      </c>
      <c r="T37" s="26"/>
    </row>
    <row r="38" spans="1:20" ht="34.5" customHeight="1">
      <c r="A38" s="6" t="s">
        <v>32</v>
      </c>
      <c r="B38" s="28" t="s">
        <v>33</v>
      </c>
      <c r="C38" s="15" t="s">
        <v>52</v>
      </c>
      <c r="D38" s="42">
        <v>7.775</v>
      </c>
      <c r="E38" s="26">
        <v>4.90445</v>
      </c>
      <c r="F38" s="26">
        <f>D38-E38</f>
        <v>2.8705500000000006</v>
      </c>
      <c r="G38" s="26" t="s">
        <v>52</v>
      </c>
      <c r="H38" s="26" t="str">
        <f>P38</f>
        <v>нд</v>
      </c>
      <c r="I38" s="25" t="s">
        <v>52</v>
      </c>
      <c r="J38" s="25" t="s">
        <v>52</v>
      </c>
      <c r="K38" s="25" t="s">
        <v>52</v>
      </c>
      <c r="L38" s="25" t="s">
        <v>52</v>
      </c>
      <c r="M38" s="25" t="s">
        <v>52</v>
      </c>
      <c r="N38" s="25" t="s">
        <v>52</v>
      </c>
      <c r="O38" s="26" t="s">
        <v>52</v>
      </c>
      <c r="P38" s="26" t="s">
        <v>52</v>
      </c>
      <c r="Q38" s="26" t="s">
        <v>52</v>
      </c>
      <c r="R38" s="15" t="s">
        <v>52</v>
      </c>
      <c r="S38" s="15" t="s">
        <v>52</v>
      </c>
      <c r="T38" s="26"/>
    </row>
    <row r="39" spans="1:20" ht="34.5" customHeight="1">
      <c r="A39" s="6" t="s">
        <v>76</v>
      </c>
      <c r="B39" s="28" t="s">
        <v>77</v>
      </c>
      <c r="C39" s="15" t="s">
        <v>52</v>
      </c>
      <c r="D39" s="42">
        <v>7.46</v>
      </c>
      <c r="E39" s="26">
        <v>3.0484</v>
      </c>
      <c r="F39" s="26">
        <f>D39-E39</f>
        <v>4.4116</v>
      </c>
      <c r="G39" s="15" t="s">
        <v>52</v>
      </c>
      <c r="H39" s="15" t="s">
        <v>52</v>
      </c>
      <c r="I39" s="25" t="s">
        <v>52</v>
      </c>
      <c r="J39" s="25" t="s">
        <v>52</v>
      </c>
      <c r="K39" s="25" t="s">
        <v>52</v>
      </c>
      <c r="L39" s="25" t="s">
        <v>52</v>
      </c>
      <c r="M39" s="25" t="s">
        <v>52</v>
      </c>
      <c r="N39" s="25" t="s">
        <v>52</v>
      </c>
      <c r="O39" s="17" t="s">
        <v>52</v>
      </c>
      <c r="P39" s="17" t="s">
        <v>52</v>
      </c>
      <c r="Q39" s="15" t="s">
        <v>52</v>
      </c>
      <c r="R39" s="15" t="s">
        <v>52</v>
      </c>
      <c r="S39" s="15" t="s">
        <v>52</v>
      </c>
      <c r="T39" s="26"/>
    </row>
    <row r="40" spans="1:20" ht="34.5" customHeight="1">
      <c r="A40" s="6" t="s">
        <v>78</v>
      </c>
      <c r="B40" s="28" t="s">
        <v>79</v>
      </c>
      <c r="C40" s="15" t="s">
        <v>52</v>
      </c>
      <c r="D40" s="42">
        <v>0</v>
      </c>
      <c r="E40" s="26" t="s">
        <v>52</v>
      </c>
      <c r="F40" s="26">
        <f>D40</f>
        <v>0</v>
      </c>
      <c r="G40" s="15" t="s">
        <v>52</v>
      </c>
      <c r="H40" s="15" t="s">
        <v>52</v>
      </c>
      <c r="I40" s="25" t="s">
        <v>52</v>
      </c>
      <c r="J40" s="25" t="s">
        <v>52</v>
      </c>
      <c r="K40" s="25" t="s">
        <v>52</v>
      </c>
      <c r="L40" s="25" t="s">
        <v>52</v>
      </c>
      <c r="M40" s="25" t="s">
        <v>52</v>
      </c>
      <c r="N40" s="25" t="s">
        <v>52</v>
      </c>
      <c r="O40" s="17" t="s">
        <v>52</v>
      </c>
      <c r="P40" s="17" t="s">
        <v>52</v>
      </c>
      <c r="Q40" s="15" t="s">
        <v>52</v>
      </c>
      <c r="R40" s="15" t="s">
        <v>52</v>
      </c>
      <c r="S40" s="15" t="s">
        <v>52</v>
      </c>
      <c r="T40" s="26"/>
    </row>
    <row r="41" spans="1:20" ht="34.5" customHeight="1">
      <c r="A41" s="6" t="s">
        <v>80</v>
      </c>
      <c r="B41" s="28" t="s">
        <v>81</v>
      </c>
      <c r="C41" s="15" t="s">
        <v>52</v>
      </c>
      <c r="D41" s="42">
        <v>5.116</v>
      </c>
      <c r="E41" s="26" t="s">
        <v>52</v>
      </c>
      <c r="F41" s="26">
        <f>D41</f>
        <v>5.116</v>
      </c>
      <c r="G41" s="17">
        <f>O41</f>
        <v>5.116</v>
      </c>
      <c r="H41" s="17">
        <f>P41</f>
        <v>0</v>
      </c>
      <c r="I41" s="25" t="s">
        <v>52</v>
      </c>
      <c r="J41" s="25" t="s">
        <v>52</v>
      </c>
      <c r="K41" s="25" t="s">
        <v>52</v>
      </c>
      <c r="L41" s="25" t="s">
        <v>52</v>
      </c>
      <c r="M41" s="25" t="s">
        <v>52</v>
      </c>
      <c r="N41" s="25" t="s">
        <v>52</v>
      </c>
      <c r="O41" s="17">
        <v>5.116</v>
      </c>
      <c r="P41" s="17">
        <v>0</v>
      </c>
      <c r="Q41" s="17">
        <f>F41-H41</f>
        <v>5.116</v>
      </c>
      <c r="R41" s="17">
        <f>-H41-G41</f>
        <v>-5.116</v>
      </c>
      <c r="S41" s="15">
        <f>R41/G41*100</f>
        <v>-100</v>
      </c>
      <c r="T41" s="26"/>
    </row>
    <row r="42" spans="1:20" ht="48.75" customHeight="1">
      <c r="A42" s="6" t="s">
        <v>82</v>
      </c>
      <c r="B42" s="28" t="s">
        <v>83</v>
      </c>
      <c r="C42" s="15" t="s">
        <v>52</v>
      </c>
      <c r="D42" s="42">
        <v>9.95</v>
      </c>
      <c r="E42" s="26">
        <v>6.2064</v>
      </c>
      <c r="F42" s="26">
        <f>D42-E42</f>
        <v>3.743599999999999</v>
      </c>
      <c r="G42" s="15" t="s">
        <v>52</v>
      </c>
      <c r="H42" s="15" t="s">
        <v>52</v>
      </c>
      <c r="I42" s="25" t="s">
        <v>52</v>
      </c>
      <c r="J42" s="25" t="s">
        <v>52</v>
      </c>
      <c r="K42" s="25" t="s">
        <v>52</v>
      </c>
      <c r="L42" s="25" t="s">
        <v>52</v>
      </c>
      <c r="M42" s="25" t="s">
        <v>52</v>
      </c>
      <c r="N42" s="25" t="s">
        <v>52</v>
      </c>
      <c r="O42" s="17" t="s">
        <v>52</v>
      </c>
      <c r="P42" s="17" t="s">
        <v>52</v>
      </c>
      <c r="Q42" s="15" t="s">
        <v>52</v>
      </c>
      <c r="R42" s="15" t="s">
        <v>52</v>
      </c>
      <c r="S42" s="15" t="s">
        <v>52</v>
      </c>
      <c r="T42" s="26"/>
    </row>
    <row r="43" spans="1:20" ht="45" customHeight="1">
      <c r="A43" s="6" t="s">
        <v>84</v>
      </c>
      <c r="B43" s="24" t="s">
        <v>85</v>
      </c>
      <c r="C43" s="15" t="s">
        <v>52</v>
      </c>
      <c r="D43" s="42">
        <v>3.389</v>
      </c>
      <c r="E43" s="26" t="s">
        <v>52</v>
      </c>
      <c r="F43" s="26">
        <f>D43</f>
        <v>3.389</v>
      </c>
      <c r="G43" s="15" t="s">
        <v>52</v>
      </c>
      <c r="H43" s="15" t="s">
        <v>52</v>
      </c>
      <c r="I43" s="25" t="s">
        <v>52</v>
      </c>
      <c r="J43" s="25" t="s">
        <v>52</v>
      </c>
      <c r="K43" s="25" t="s">
        <v>52</v>
      </c>
      <c r="L43" s="25" t="s">
        <v>52</v>
      </c>
      <c r="M43" s="25" t="s">
        <v>52</v>
      </c>
      <c r="N43" s="25" t="s">
        <v>52</v>
      </c>
      <c r="O43" s="17" t="s">
        <v>52</v>
      </c>
      <c r="P43" s="17" t="s">
        <v>52</v>
      </c>
      <c r="Q43" s="15" t="s">
        <v>52</v>
      </c>
      <c r="R43" s="15" t="s">
        <v>52</v>
      </c>
      <c r="S43" s="15" t="s">
        <v>52</v>
      </c>
      <c r="T43" s="26"/>
    </row>
    <row r="44" spans="1:20" ht="34.5" customHeight="1">
      <c r="A44" s="6" t="s">
        <v>105</v>
      </c>
      <c r="B44" s="28" t="s">
        <v>106</v>
      </c>
      <c r="C44" s="15" t="s">
        <v>52</v>
      </c>
      <c r="D44" s="27">
        <f>4.514</f>
        <v>4.514</v>
      </c>
      <c r="E44" s="26" t="s">
        <v>52</v>
      </c>
      <c r="F44" s="26">
        <f>D44</f>
        <v>4.514</v>
      </c>
      <c r="G44" s="26">
        <f>O44</f>
        <v>4.514</v>
      </c>
      <c r="H44" s="26">
        <f>P44</f>
        <v>0</v>
      </c>
      <c r="I44" s="25" t="s">
        <v>52</v>
      </c>
      <c r="J44" s="25" t="s">
        <v>52</v>
      </c>
      <c r="K44" s="25" t="s">
        <v>52</v>
      </c>
      <c r="L44" s="25" t="s">
        <v>52</v>
      </c>
      <c r="M44" s="25" t="s">
        <v>52</v>
      </c>
      <c r="N44" s="25" t="s">
        <v>52</v>
      </c>
      <c r="O44" s="26">
        <v>4.514</v>
      </c>
      <c r="P44" s="26">
        <v>0</v>
      </c>
      <c r="Q44" s="26">
        <f>F44-H44</f>
        <v>4.514</v>
      </c>
      <c r="R44" s="26">
        <f>H44-G44</f>
        <v>-4.514</v>
      </c>
      <c r="S44" s="52">
        <f>R44/G44*100</f>
        <v>-100</v>
      </c>
      <c r="T44" s="26"/>
    </row>
    <row r="45" spans="1:20" ht="34.5" customHeight="1">
      <c r="A45" s="6" t="s">
        <v>107</v>
      </c>
      <c r="B45" s="28" t="s">
        <v>108</v>
      </c>
      <c r="C45" s="15" t="s">
        <v>52</v>
      </c>
      <c r="D45" s="27">
        <v>3.816145</v>
      </c>
      <c r="E45" s="26" t="s">
        <v>52</v>
      </c>
      <c r="F45" s="26">
        <f>D45</f>
        <v>3.816145</v>
      </c>
      <c r="G45" s="26">
        <f>O45</f>
        <v>3.816</v>
      </c>
      <c r="H45" s="26">
        <f>P45</f>
        <v>0</v>
      </c>
      <c r="I45" s="25" t="s">
        <v>52</v>
      </c>
      <c r="J45" s="25" t="s">
        <v>52</v>
      </c>
      <c r="K45" s="25" t="s">
        <v>52</v>
      </c>
      <c r="L45" s="25" t="s">
        <v>52</v>
      </c>
      <c r="M45" s="25" t="s">
        <v>52</v>
      </c>
      <c r="N45" s="25" t="s">
        <v>52</v>
      </c>
      <c r="O45" s="26">
        <v>3.816</v>
      </c>
      <c r="P45" s="26">
        <v>0</v>
      </c>
      <c r="Q45" s="26">
        <f>F45-H45</f>
        <v>3.816145</v>
      </c>
      <c r="R45" s="26">
        <f>H45-G45</f>
        <v>-3.816</v>
      </c>
      <c r="S45" s="52">
        <f>R45/G45*100</f>
        <v>-100</v>
      </c>
      <c r="T45" s="26"/>
    </row>
    <row r="46" spans="1:20" s="10" customFormat="1" ht="45.75" customHeight="1">
      <c r="A46" s="4" t="s">
        <v>34</v>
      </c>
      <c r="B46" s="29" t="s">
        <v>109</v>
      </c>
      <c r="C46" s="14" t="s">
        <v>52</v>
      </c>
      <c r="D46" s="43">
        <v>1.433</v>
      </c>
      <c r="E46" s="21">
        <f>1.38145</f>
        <v>1.38145</v>
      </c>
      <c r="F46" s="21">
        <f>D46-E46</f>
        <v>0.051549999999999985</v>
      </c>
      <c r="G46" s="14" t="s">
        <v>52</v>
      </c>
      <c r="H46" s="14" t="s">
        <v>52</v>
      </c>
      <c r="I46" s="20" t="s">
        <v>52</v>
      </c>
      <c r="J46" s="20" t="s">
        <v>52</v>
      </c>
      <c r="K46" s="20" t="s">
        <v>52</v>
      </c>
      <c r="L46" s="20" t="s">
        <v>52</v>
      </c>
      <c r="M46" s="20" t="s">
        <v>52</v>
      </c>
      <c r="N46" s="20" t="s">
        <v>52</v>
      </c>
      <c r="O46" s="16" t="s">
        <v>52</v>
      </c>
      <c r="P46" s="16" t="s">
        <v>52</v>
      </c>
      <c r="Q46" s="21" t="s">
        <v>52</v>
      </c>
      <c r="R46" s="21" t="s">
        <v>52</v>
      </c>
      <c r="S46" s="51" t="s">
        <v>52</v>
      </c>
      <c r="T46" s="21"/>
    </row>
    <row r="47" spans="1:20" s="10" customFormat="1" ht="34.5" customHeight="1">
      <c r="A47" s="4" t="s">
        <v>35</v>
      </c>
      <c r="B47" s="30" t="s">
        <v>36</v>
      </c>
      <c r="C47" s="14" t="s">
        <v>52</v>
      </c>
      <c r="D47" s="43">
        <f>D48+D49+D50+D51+D52+D54+D53+D55+D56+D57+D58+D59+D60</f>
        <v>9.049999999999999</v>
      </c>
      <c r="E47" s="21">
        <f>E49+E50+E51+E52+E53+E54+E55+E56+E58+E59</f>
        <v>7.594</v>
      </c>
      <c r="F47" s="21">
        <f>F48+F49+F50+F51+F52+F53+F54+F55+F56+F57+F58+F59+F60</f>
        <v>1.456</v>
      </c>
      <c r="G47" s="21">
        <f>G57</f>
        <v>0.76</v>
      </c>
      <c r="H47" s="21">
        <f>H57</f>
        <v>0</v>
      </c>
      <c r="I47" s="20" t="s">
        <v>52</v>
      </c>
      <c r="J47" s="20" t="s">
        <v>52</v>
      </c>
      <c r="K47" s="20" t="s">
        <v>52</v>
      </c>
      <c r="L47" s="20" t="s">
        <v>52</v>
      </c>
      <c r="M47" s="20" t="s">
        <v>52</v>
      </c>
      <c r="N47" s="20" t="s">
        <v>52</v>
      </c>
      <c r="O47" s="21">
        <f>O57</f>
        <v>0.76</v>
      </c>
      <c r="P47" s="21">
        <f>P57</f>
        <v>0</v>
      </c>
      <c r="Q47" s="21">
        <f>F47-H47</f>
        <v>1.456</v>
      </c>
      <c r="R47" s="21">
        <f>R57</f>
        <v>-0.76</v>
      </c>
      <c r="S47" s="51">
        <f>R47/G47*100</f>
        <v>-100</v>
      </c>
      <c r="T47" s="21"/>
    </row>
    <row r="48" spans="1:20" ht="34.5" customHeight="1">
      <c r="A48" s="6" t="s">
        <v>86</v>
      </c>
      <c r="B48" s="28" t="s">
        <v>87</v>
      </c>
      <c r="C48" s="15" t="s">
        <v>52</v>
      </c>
      <c r="D48" s="42">
        <v>0.476</v>
      </c>
      <c r="E48" s="26" t="s">
        <v>52</v>
      </c>
      <c r="F48" s="26">
        <f>D48</f>
        <v>0.476</v>
      </c>
      <c r="G48" s="15" t="s">
        <v>52</v>
      </c>
      <c r="H48" s="15" t="s">
        <v>52</v>
      </c>
      <c r="I48" s="25" t="s">
        <v>52</v>
      </c>
      <c r="J48" s="25" t="s">
        <v>52</v>
      </c>
      <c r="K48" s="25" t="s">
        <v>52</v>
      </c>
      <c r="L48" s="25" t="s">
        <v>52</v>
      </c>
      <c r="M48" s="25" t="s">
        <v>52</v>
      </c>
      <c r="N48" s="25" t="s">
        <v>52</v>
      </c>
      <c r="O48" s="17" t="s">
        <v>52</v>
      </c>
      <c r="P48" s="17" t="s">
        <v>52</v>
      </c>
      <c r="Q48" s="17">
        <f aca="true" t="shared" si="3" ref="Q48:Q56">F48</f>
        <v>0.476</v>
      </c>
      <c r="R48" s="15" t="s">
        <v>52</v>
      </c>
      <c r="S48" s="15" t="s">
        <v>52</v>
      </c>
      <c r="T48" s="26"/>
    </row>
    <row r="49" spans="1:20" ht="34.5" customHeight="1">
      <c r="A49" s="6" t="s">
        <v>37</v>
      </c>
      <c r="B49" s="28" t="s">
        <v>38</v>
      </c>
      <c r="C49" s="15" t="s">
        <v>52</v>
      </c>
      <c r="D49" s="42">
        <v>0.803</v>
      </c>
      <c r="E49" s="26">
        <v>0.91</v>
      </c>
      <c r="F49" s="26">
        <f aca="true" t="shared" si="4" ref="F49:F56">D49-E49</f>
        <v>-0.10699999999999998</v>
      </c>
      <c r="G49" s="15" t="s">
        <v>52</v>
      </c>
      <c r="H49" s="15" t="s">
        <v>52</v>
      </c>
      <c r="I49" s="25" t="s">
        <v>52</v>
      </c>
      <c r="J49" s="25" t="s">
        <v>52</v>
      </c>
      <c r="K49" s="25" t="s">
        <v>52</v>
      </c>
      <c r="L49" s="25" t="s">
        <v>52</v>
      </c>
      <c r="M49" s="25" t="s">
        <v>52</v>
      </c>
      <c r="N49" s="25" t="s">
        <v>52</v>
      </c>
      <c r="O49" s="17" t="s">
        <v>52</v>
      </c>
      <c r="P49" s="17" t="s">
        <v>52</v>
      </c>
      <c r="Q49" s="17">
        <f t="shared" si="3"/>
        <v>-0.10699999999999998</v>
      </c>
      <c r="R49" s="15" t="s">
        <v>52</v>
      </c>
      <c r="S49" s="15" t="s">
        <v>52</v>
      </c>
      <c r="T49" s="26"/>
    </row>
    <row r="50" spans="1:20" ht="34.5" customHeight="1">
      <c r="A50" s="6" t="s">
        <v>88</v>
      </c>
      <c r="B50" s="28" t="s">
        <v>89</v>
      </c>
      <c r="C50" s="15" t="s">
        <v>52</v>
      </c>
      <c r="D50" s="42">
        <v>0.684</v>
      </c>
      <c r="E50" s="26">
        <v>0.711</v>
      </c>
      <c r="F50" s="26">
        <f t="shared" si="4"/>
        <v>-0.026999999999999913</v>
      </c>
      <c r="G50" s="15" t="s">
        <v>52</v>
      </c>
      <c r="H50" s="15" t="s">
        <v>52</v>
      </c>
      <c r="I50" s="25" t="s">
        <v>52</v>
      </c>
      <c r="J50" s="25" t="s">
        <v>52</v>
      </c>
      <c r="K50" s="25" t="s">
        <v>52</v>
      </c>
      <c r="L50" s="25" t="s">
        <v>52</v>
      </c>
      <c r="M50" s="25" t="s">
        <v>52</v>
      </c>
      <c r="N50" s="25" t="s">
        <v>52</v>
      </c>
      <c r="O50" s="17" t="s">
        <v>52</v>
      </c>
      <c r="P50" s="17" t="s">
        <v>52</v>
      </c>
      <c r="Q50" s="17">
        <f t="shared" si="3"/>
        <v>-0.026999999999999913</v>
      </c>
      <c r="R50" s="15" t="s">
        <v>52</v>
      </c>
      <c r="S50" s="15" t="s">
        <v>52</v>
      </c>
      <c r="T50" s="26"/>
    </row>
    <row r="51" spans="1:20" ht="34.5" customHeight="1">
      <c r="A51" s="6" t="s">
        <v>90</v>
      </c>
      <c r="B51" s="28" t="s">
        <v>91</v>
      </c>
      <c r="C51" s="15" t="s">
        <v>52</v>
      </c>
      <c r="D51" s="42">
        <v>0.481</v>
      </c>
      <c r="E51" s="26">
        <v>0.597</v>
      </c>
      <c r="F51" s="26">
        <f t="shared" si="4"/>
        <v>-0.11599999999999999</v>
      </c>
      <c r="G51" s="15" t="s">
        <v>52</v>
      </c>
      <c r="H51" s="15" t="s">
        <v>52</v>
      </c>
      <c r="I51" s="25" t="s">
        <v>52</v>
      </c>
      <c r="J51" s="25" t="s">
        <v>52</v>
      </c>
      <c r="K51" s="25" t="s">
        <v>52</v>
      </c>
      <c r="L51" s="25" t="s">
        <v>52</v>
      </c>
      <c r="M51" s="25" t="s">
        <v>52</v>
      </c>
      <c r="N51" s="25" t="s">
        <v>52</v>
      </c>
      <c r="O51" s="17" t="s">
        <v>52</v>
      </c>
      <c r="P51" s="17" t="s">
        <v>52</v>
      </c>
      <c r="Q51" s="17">
        <f t="shared" si="3"/>
        <v>-0.11599999999999999</v>
      </c>
      <c r="R51" s="15" t="s">
        <v>52</v>
      </c>
      <c r="S51" s="15" t="s">
        <v>52</v>
      </c>
      <c r="T51" s="26"/>
    </row>
    <row r="52" spans="1:20" ht="34.5" customHeight="1">
      <c r="A52" s="6" t="s">
        <v>92</v>
      </c>
      <c r="B52" s="28" t="s">
        <v>93</v>
      </c>
      <c r="C52" s="15" t="s">
        <v>52</v>
      </c>
      <c r="D52" s="42">
        <v>0.582</v>
      </c>
      <c r="E52" s="26">
        <v>0.762</v>
      </c>
      <c r="F52" s="26">
        <f t="shared" si="4"/>
        <v>-0.18000000000000005</v>
      </c>
      <c r="G52" s="17" t="s">
        <v>52</v>
      </c>
      <c r="H52" s="26" t="str">
        <f>P52</f>
        <v>нд</v>
      </c>
      <c r="I52" s="25" t="s">
        <v>52</v>
      </c>
      <c r="J52" s="25" t="s">
        <v>52</v>
      </c>
      <c r="K52" s="25" t="s">
        <v>52</v>
      </c>
      <c r="L52" s="25" t="s">
        <v>52</v>
      </c>
      <c r="M52" s="25" t="s">
        <v>52</v>
      </c>
      <c r="N52" s="25" t="s">
        <v>52</v>
      </c>
      <c r="O52" s="17" t="s">
        <v>52</v>
      </c>
      <c r="P52" s="26" t="s">
        <v>52</v>
      </c>
      <c r="Q52" s="26">
        <f t="shared" si="3"/>
        <v>-0.18000000000000005</v>
      </c>
      <c r="R52" s="15" t="s">
        <v>52</v>
      </c>
      <c r="S52" s="15" t="s">
        <v>52</v>
      </c>
      <c r="T52" s="26"/>
    </row>
    <row r="53" spans="1:20" ht="34.5" customHeight="1">
      <c r="A53" s="6" t="s">
        <v>94</v>
      </c>
      <c r="B53" s="28" t="s">
        <v>95</v>
      </c>
      <c r="C53" s="15" t="s">
        <v>52</v>
      </c>
      <c r="D53" s="42">
        <v>1.153</v>
      </c>
      <c r="E53" s="26">
        <v>1.481</v>
      </c>
      <c r="F53" s="26">
        <f t="shared" si="4"/>
        <v>-0.32800000000000007</v>
      </c>
      <c r="G53" s="17" t="s">
        <v>52</v>
      </c>
      <c r="H53" s="26" t="str">
        <f>P53</f>
        <v>нд</v>
      </c>
      <c r="I53" s="25" t="s">
        <v>52</v>
      </c>
      <c r="J53" s="25" t="s">
        <v>52</v>
      </c>
      <c r="K53" s="25" t="s">
        <v>52</v>
      </c>
      <c r="L53" s="25" t="s">
        <v>52</v>
      </c>
      <c r="M53" s="25" t="s">
        <v>52</v>
      </c>
      <c r="N53" s="25" t="s">
        <v>52</v>
      </c>
      <c r="O53" s="17" t="s">
        <v>52</v>
      </c>
      <c r="P53" s="26" t="s">
        <v>52</v>
      </c>
      <c r="Q53" s="26">
        <f t="shared" si="3"/>
        <v>-0.32800000000000007</v>
      </c>
      <c r="R53" s="15" t="s">
        <v>52</v>
      </c>
      <c r="S53" s="15" t="s">
        <v>52</v>
      </c>
      <c r="T53" s="26"/>
    </row>
    <row r="54" spans="1:20" ht="34.5" customHeight="1">
      <c r="A54" s="6" t="s">
        <v>39</v>
      </c>
      <c r="B54" s="28" t="s">
        <v>40</v>
      </c>
      <c r="C54" s="15" t="s">
        <v>52</v>
      </c>
      <c r="D54" s="42">
        <v>0.61</v>
      </c>
      <c r="E54" s="26">
        <v>0.719</v>
      </c>
      <c r="F54" s="26">
        <f t="shared" si="4"/>
        <v>-0.10899999999999999</v>
      </c>
      <c r="G54" s="15" t="s">
        <v>52</v>
      </c>
      <c r="H54" s="15" t="s">
        <v>52</v>
      </c>
      <c r="I54" s="25" t="s">
        <v>52</v>
      </c>
      <c r="J54" s="25" t="s">
        <v>52</v>
      </c>
      <c r="K54" s="25" t="s">
        <v>52</v>
      </c>
      <c r="L54" s="25" t="s">
        <v>52</v>
      </c>
      <c r="M54" s="25" t="s">
        <v>52</v>
      </c>
      <c r="N54" s="25" t="s">
        <v>52</v>
      </c>
      <c r="O54" s="17" t="s">
        <v>52</v>
      </c>
      <c r="P54" s="17" t="s">
        <v>52</v>
      </c>
      <c r="Q54" s="17">
        <f t="shared" si="3"/>
        <v>-0.10899999999999999</v>
      </c>
      <c r="R54" s="15" t="s">
        <v>52</v>
      </c>
      <c r="S54" s="52" t="s">
        <v>52</v>
      </c>
      <c r="T54" s="26"/>
    </row>
    <row r="55" spans="1:20" ht="34.5" customHeight="1">
      <c r="A55" s="6" t="s">
        <v>41</v>
      </c>
      <c r="B55" s="28" t="s">
        <v>42</v>
      </c>
      <c r="C55" s="15" t="s">
        <v>52</v>
      </c>
      <c r="D55" s="42">
        <v>0.553</v>
      </c>
      <c r="E55" s="26">
        <v>0.415</v>
      </c>
      <c r="F55" s="26">
        <f t="shared" si="4"/>
        <v>0.13800000000000007</v>
      </c>
      <c r="G55" s="15" t="s">
        <v>52</v>
      </c>
      <c r="H55" s="15" t="s">
        <v>52</v>
      </c>
      <c r="I55" s="25" t="s">
        <v>52</v>
      </c>
      <c r="J55" s="25" t="s">
        <v>52</v>
      </c>
      <c r="K55" s="25" t="s">
        <v>52</v>
      </c>
      <c r="L55" s="25" t="s">
        <v>52</v>
      </c>
      <c r="M55" s="25" t="s">
        <v>52</v>
      </c>
      <c r="N55" s="25" t="s">
        <v>52</v>
      </c>
      <c r="O55" s="17" t="s">
        <v>52</v>
      </c>
      <c r="P55" s="17" t="s">
        <v>52</v>
      </c>
      <c r="Q55" s="17">
        <f t="shared" si="3"/>
        <v>0.13800000000000007</v>
      </c>
      <c r="R55" s="15" t="s">
        <v>52</v>
      </c>
      <c r="S55" s="52" t="s">
        <v>52</v>
      </c>
      <c r="T55" s="26"/>
    </row>
    <row r="56" spans="1:20" ht="46.5" customHeight="1">
      <c r="A56" s="6" t="s">
        <v>96</v>
      </c>
      <c r="B56" s="28" t="s">
        <v>97</v>
      </c>
      <c r="C56" s="15" t="s">
        <v>52</v>
      </c>
      <c r="D56" s="42">
        <v>0.888</v>
      </c>
      <c r="E56" s="26">
        <v>1.159</v>
      </c>
      <c r="F56" s="26">
        <f t="shared" si="4"/>
        <v>-0.271</v>
      </c>
      <c r="G56" s="26" t="s">
        <v>52</v>
      </c>
      <c r="H56" s="26" t="str">
        <f>P56</f>
        <v>нд</v>
      </c>
      <c r="I56" s="25" t="s">
        <v>52</v>
      </c>
      <c r="J56" s="25" t="s">
        <v>52</v>
      </c>
      <c r="K56" s="25" t="s">
        <v>52</v>
      </c>
      <c r="L56" s="25" t="s">
        <v>52</v>
      </c>
      <c r="M56" s="25" t="s">
        <v>52</v>
      </c>
      <c r="N56" s="25" t="s">
        <v>52</v>
      </c>
      <c r="O56" s="26" t="s">
        <v>52</v>
      </c>
      <c r="P56" s="26" t="s">
        <v>52</v>
      </c>
      <c r="Q56" s="26">
        <f t="shared" si="3"/>
        <v>-0.271</v>
      </c>
      <c r="R56" s="15" t="s">
        <v>52</v>
      </c>
      <c r="S56" s="15" t="s">
        <v>52</v>
      </c>
      <c r="T56" s="26"/>
    </row>
    <row r="57" spans="1:20" ht="34.5" customHeight="1">
      <c r="A57" s="6" t="s">
        <v>98</v>
      </c>
      <c r="B57" s="28" t="s">
        <v>99</v>
      </c>
      <c r="C57" s="15" t="s">
        <v>52</v>
      </c>
      <c r="D57" s="42">
        <v>0.76</v>
      </c>
      <c r="E57" s="26" t="s">
        <v>52</v>
      </c>
      <c r="F57" s="26">
        <f>D57</f>
        <v>0.76</v>
      </c>
      <c r="G57" s="26">
        <f>O57</f>
        <v>0.76</v>
      </c>
      <c r="H57" s="26">
        <f>P57</f>
        <v>0</v>
      </c>
      <c r="I57" s="25" t="s">
        <v>52</v>
      </c>
      <c r="J57" s="25" t="s">
        <v>52</v>
      </c>
      <c r="K57" s="25" t="s">
        <v>52</v>
      </c>
      <c r="L57" s="25" t="s">
        <v>52</v>
      </c>
      <c r="M57" s="25" t="s">
        <v>52</v>
      </c>
      <c r="N57" s="25" t="s">
        <v>52</v>
      </c>
      <c r="O57" s="26">
        <v>0.76</v>
      </c>
      <c r="P57" s="26">
        <v>0</v>
      </c>
      <c r="Q57" s="26">
        <f>F57-H57</f>
        <v>0.76</v>
      </c>
      <c r="R57" s="26">
        <f>H57-G57</f>
        <v>-0.76</v>
      </c>
      <c r="S57" s="52">
        <f>R57/G57*100</f>
        <v>-100</v>
      </c>
      <c r="T57" s="26"/>
    </row>
    <row r="58" spans="1:20" ht="57.75" customHeight="1">
      <c r="A58" s="6" t="s">
        <v>43</v>
      </c>
      <c r="B58" s="28" t="s">
        <v>44</v>
      </c>
      <c r="C58" s="15" t="s">
        <v>52</v>
      </c>
      <c r="D58" s="42">
        <v>0.816</v>
      </c>
      <c r="E58" s="26">
        <v>0.522</v>
      </c>
      <c r="F58" s="26">
        <f>D58-E58</f>
        <v>0.29399999999999993</v>
      </c>
      <c r="G58" s="15" t="s">
        <v>52</v>
      </c>
      <c r="H58" s="15" t="s">
        <v>52</v>
      </c>
      <c r="I58" s="25" t="s">
        <v>52</v>
      </c>
      <c r="J58" s="25" t="s">
        <v>52</v>
      </c>
      <c r="K58" s="25" t="s">
        <v>52</v>
      </c>
      <c r="L58" s="25" t="s">
        <v>52</v>
      </c>
      <c r="M58" s="25" t="s">
        <v>52</v>
      </c>
      <c r="N58" s="25" t="s">
        <v>52</v>
      </c>
      <c r="O58" s="17" t="s">
        <v>52</v>
      </c>
      <c r="P58" s="17" t="s">
        <v>52</v>
      </c>
      <c r="Q58" s="26">
        <f>F58</f>
        <v>0.29399999999999993</v>
      </c>
      <c r="R58" s="26" t="s">
        <v>52</v>
      </c>
      <c r="S58" s="52" t="s">
        <v>52</v>
      </c>
      <c r="T58" s="26"/>
    </row>
    <row r="59" spans="1:20" ht="34.5" customHeight="1">
      <c r="A59" s="6" t="s">
        <v>45</v>
      </c>
      <c r="B59" s="28" t="s">
        <v>110</v>
      </c>
      <c r="C59" s="15" t="s">
        <v>52</v>
      </c>
      <c r="D59" s="42">
        <v>0.543</v>
      </c>
      <c r="E59" s="26">
        <v>0.318</v>
      </c>
      <c r="F59" s="26">
        <f>D59-E59</f>
        <v>0.22500000000000003</v>
      </c>
      <c r="G59" s="15" t="s">
        <v>52</v>
      </c>
      <c r="H59" s="15" t="s">
        <v>52</v>
      </c>
      <c r="I59" s="25" t="s">
        <v>52</v>
      </c>
      <c r="J59" s="25" t="s">
        <v>52</v>
      </c>
      <c r="K59" s="25" t="s">
        <v>52</v>
      </c>
      <c r="L59" s="25" t="s">
        <v>52</v>
      </c>
      <c r="M59" s="25" t="s">
        <v>52</v>
      </c>
      <c r="N59" s="25" t="s">
        <v>52</v>
      </c>
      <c r="O59" s="17" t="s">
        <v>52</v>
      </c>
      <c r="P59" s="17" t="s">
        <v>52</v>
      </c>
      <c r="Q59" s="26">
        <f>F59</f>
        <v>0.22500000000000003</v>
      </c>
      <c r="R59" s="26" t="s">
        <v>52</v>
      </c>
      <c r="S59" s="26" t="s">
        <v>52</v>
      </c>
      <c r="T59" s="26"/>
    </row>
    <row r="60" spans="1:20" ht="34.5" customHeight="1">
      <c r="A60" s="6" t="s">
        <v>100</v>
      </c>
      <c r="B60" s="28" t="s">
        <v>111</v>
      </c>
      <c r="C60" s="15" t="s">
        <v>52</v>
      </c>
      <c r="D60" s="42">
        <v>0.701</v>
      </c>
      <c r="E60" s="26" t="s">
        <v>52</v>
      </c>
      <c r="F60" s="26">
        <v>0.701</v>
      </c>
      <c r="G60" s="15" t="s">
        <v>52</v>
      </c>
      <c r="H60" s="15" t="s">
        <v>52</v>
      </c>
      <c r="I60" s="25" t="s">
        <v>52</v>
      </c>
      <c r="J60" s="25" t="s">
        <v>52</v>
      </c>
      <c r="K60" s="25" t="s">
        <v>52</v>
      </c>
      <c r="L60" s="25" t="s">
        <v>52</v>
      </c>
      <c r="M60" s="25" t="s">
        <v>52</v>
      </c>
      <c r="N60" s="25" t="s">
        <v>52</v>
      </c>
      <c r="O60" s="17" t="s">
        <v>52</v>
      </c>
      <c r="P60" s="17" t="s">
        <v>52</v>
      </c>
      <c r="Q60" s="26">
        <f>F60</f>
        <v>0.701</v>
      </c>
      <c r="R60" s="26" t="s">
        <v>52</v>
      </c>
      <c r="S60" s="26" t="s">
        <v>52</v>
      </c>
      <c r="T60" s="26"/>
    </row>
    <row r="61" spans="1:20" s="10" customFormat="1" ht="34.5" customHeight="1">
      <c r="A61" s="46" t="s">
        <v>112</v>
      </c>
      <c r="B61" s="47" t="s">
        <v>122</v>
      </c>
      <c r="C61" s="14" t="s">
        <v>52</v>
      </c>
      <c r="D61" s="43">
        <f>D62+D63</f>
        <v>6.116</v>
      </c>
      <c r="E61" s="21" t="s">
        <v>52</v>
      </c>
      <c r="F61" s="21">
        <f>F62+F63</f>
        <v>6.116</v>
      </c>
      <c r="G61" s="16">
        <f>G62+G63</f>
        <v>6.116</v>
      </c>
      <c r="H61" s="21">
        <f>H62+H63</f>
        <v>0</v>
      </c>
      <c r="I61" s="21" t="s">
        <v>52</v>
      </c>
      <c r="J61" s="21" t="s">
        <v>52</v>
      </c>
      <c r="K61" s="21" t="s">
        <v>52</v>
      </c>
      <c r="L61" s="21" t="s">
        <v>52</v>
      </c>
      <c r="M61" s="21" t="s">
        <v>52</v>
      </c>
      <c r="N61" s="21" t="s">
        <v>52</v>
      </c>
      <c r="O61" s="16">
        <f>O62+O63</f>
        <v>6.116</v>
      </c>
      <c r="P61" s="21">
        <f>P62+P63</f>
        <v>0</v>
      </c>
      <c r="Q61" s="21">
        <f>O61</f>
        <v>6.116</v>
      </c>
      <c r="R61" s="21">
        <f>R62+R63</f>
        <v>-6.116</v>
      </c>
      <c r="S61" s="51">
        <f>R61/G61*100</f>
        <v>-100</v>
      </c>
      <c r="T61" s="21"/>
    </row>
    <row r="62" spans="1:20" ht="34.5" customHeight="1">
      <c r="A62" s="48" t="s">
        <v>114</v>
      </c>
      <c r="B62" s="49" t="s">
        <v>127</v>
      </c>
      <c r="C62" s="15" t="s">
        <v>52</v>
      </c>
      <c r="D62" s="42">
        <v>3.4645</v>
      </c>
      <c r="E62" s="26" t="s">
        <v>52</v>
      </c>
      <c r="F62" s="26">
        <v>3.4645</v>
      </c>
      <c r="G62" s="17">
        <f>O62</f>
        <v>3.4645</v>
      </c>
      <c r="H62" s="26">
        <f>P62</f>
        <v>0</v>
      </c>
      <c r="I62" s="26" t="s">
        <v>52</v>
      </c>
      <c r="J62" s="26" t="s">
        <v>52</v>
      </c>
      <c r="K62" s="26" t="s">
        <v>52</v>
      </c>
      <c r="L62" s="26" t="s">
        <v>52</v>
      </c>
      <c r="M62" s="26" t="s">
        <v>52</v>
      </c>
      <c r="N62" s="26" t="s">
        <v>52</v>
      </c>
      <c r="O62" s="17">
        <v>3.4645</v>
      </c>
      <c r="P62" s="26">
        <v>0</v>
      </c>
      <c r="Q62" s="26">
        <f>O62</f>
        <v>3.4645</v>
      </c>
      <c r="R62" s="26">
        <f>H62-G62</f>
        <v>-3.4645</v>
      </c>
      <c r="S62" s="52">
        <f>R62/G62*100</f>
        <v>-100</v>
      </c>
      <c r="T62" s="26"/>
    </row>
    <row r="63" spans="1:20" ht="34.5" customHeight="1">
      <c r="A63" s="48" t="s">
        <v>123</v>
      </c>
      <c r="B63" s="49" t="s">
        <v>128</v>
      </c>
      <c r="C63" s="15" t="s">
        <v>52</v>
      </c>
      <c r="D63" s="42">
        <v>2.6515</v>
      </c>
      <c r="E63" s="26" t="s">
        <v>52</v>
      </c>
      <c r="F63" s="26">
        <v>2.6515</v>
      </c>
      <c r="G63" s="17">
        <f>O63</f>
        <v>2.6515</v>
      </c>
      <c r="H63" s="26">
        <f>P63</f>
        <v>0</v>
      </c>
      <c r="I63" s="26" t="s">
        <v>52</v>
      </c>
      <c r="J63" s="26" t="s">
        <v>52</v>
      </c>
      <c r="K63" s="26" t="s">
        <v>52</v>
      </c>
      <c r="L63" s="26" t="s">
        <v>52</v>
      </c>
      <c r="M63" s="26" t="s">
        <v>52</v>
      </c>
      <c r="N63" s="26" t="s">
        <v>52</v>
      </c>
      <c r="O63" s="17">
        <v>2.6515</v>
      </c>
      <c r="P63" s="26">
        <v>0</v>
      </c>
      <c r="Q63" s="26">
        <f>O63</f>
        <v>2.6515</v>
      </c>
      <c r="R63" s="26">
        <f>H63-G63</f>
        <v>-2.6515</v>
      </c>
      <c r="S63" s="52">
        <f>R63/G63*100</f>
        <v>-100</v>
      </c>
      <c r="T63" s="26"/>
    </row>
    <row r="64" spans="1:20" s="10" customFormat="1" ht="30.75">
      <c r="A64" s="32" t="s">
        <v>120</v>
      </c>
      <c r="B64" s="33" t="s">
        <v>113</v>
      </c>
      <c r="C64" s="36" t="s">
        <v>52</v>
      </c>
      <c r="D64" s="44">
        <f>D65</f>
        <v>9.0595</v>
      </c>
      <c r="E64" s="21" t="s">
        <v>52</v>
      </c>
      <c r="F64" s="21">
        <f>F65</f>
        <v>9.06</v>
      </c>
      <c r="G64" s="21">
        <f>G65</f>
        <v>9.06</v>
      </c>
      <c r="H64" s="21">
        <f>H65</f>
        <v>9.92926</v>
      </c>
      <c r="I64" s="20" t="s">
        <v>52</v>
      </c>
      <c r="J64" s="20" t="s">
        <v>52</v>
      </c>
      <c r="K64" s="20" t="s">
        <v>52</v>
      </c>
      <c r="L64" s="20" t="s">
        <v>52</v>
      </c>
      <c r="M64" s="21">
        <v>0</v>
      </c>
      <c r="N64" s="21">
        <f>N65</f>
        <v>9.92926</v>
      </c>
      <c r="O64" s="21">
        <f>O65</f>
        <v>9.06</v>
      </c>
      <c r="P64" s="21">
        <f>P65</f>
        <v>0</v>
      </c>
      <c r="Q64" s="21">
        <f>F64-H64</f>
        <v>-0.8692599999999988</v>
      </c>
      <c r="R64" s="21">
        <f>R65</f>
        <v>0.869</v>
      </c>
      <c r="S64" s="51">
        <f>R64/G64*100</f>
        <v>9.591611479028698</v>
      </c>
      <c r="T64" s="50"/>
    </row>
    <row r="65" spans="1:20" ht="30.75">
      <c r="A65" s="37" t="s">
        <v>121</v>
      </c>
      <c r="B65" s="38" t="s">
        <v>115</v>
      </c>
      <c r="C65" s="39" t="s">
        <v>52</v>
      </c>
      <c r="D65" s="45">
        <v>9.0595</v>
      </c>
      <c r="E65" s="26" t="s">
        <v>52</v>
      </c>
      <c r="F65" s="26">
        <v>9.06</v>
      </c>
      <c r="G65" s="26">
        <f>O65</f>
        <v>9.06</v>
      </c>
      <c r="H65" s="26">
        <f>N65</f>
        <v>9.92926</v>
      </c>
      <c r="I65" s="25" t="s">
        <v>52</v>
      </c>
      <c r="J65" s="25" t="s">
        <v>52</v>
      </c>
      <c r="K65" s="25" t="s">
        <v>52</v>
      </c>
      <c r="L65" s="25" t="s">
        <v>52</v>
      </c>
      <c r="M65" s="26">
        <v>0</v>
      </c>
      <c r="N65" s="26">
        <v>9.92926</v>
      </c>
      <c r="O65" s="26">
        <v>9.06</v>
      </c>
      <c r="P65" s="26">
        <v>0</v>
      </c>
      <c r="Q65" s="26">
        <f>F65-H65</f>
        <v>-0.8692599999999988</v>
      </c>
      <c r="R65" s="26">
        <v>0.869</v>
      </c>
      <c r="S65" s="52">
        <f>R65/G65*100</f>
        <v>9.591611479028698</v>
      </c>
      <c r="T65" s="31"/>
    </row>
    <row r="68" spans="2:38" s="40" customFormat="1" ht="18">
      <c r="B68" s="68" t="s">
        <v>116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41"/>
      <c r="AF68" s="41"/>
      <c r="AG68" s="41"/>
      <c r="AH68" s="41"/>
      <c r="AI68" s="41"/>
      <c r="AJ68" s="41"/>
      <c r="AK68" s="41"/>
      <c r="AL68" s="41"/>
    </row>
  </sheetData>
  <sheetProtection/>
  <mergeCells count="29">
    <mergeCell ref="B68:AD68"/>
    <mergeCell ref="C6:F6"/>
    <mergeCell ref="F9:I9"/>
    <mergeCell ref="B11:G11"/>
    <mergeCell ref="G7:O7"/>
    <mergeCell ref="C14:C16"/>
    <mergeCell ref="D14:D16"/>
    <mergeCell ref="F14:F16"/>
    <mergeCell ref="R15:R16"/>
    <mergeCell ref="S15:S16"/>
    <mergeCell ref="R2:T2"/>
    <mergeCell ref="A3:T3"/>
    <mergeCell ref="E14:E16"/>
    <mergeCell ref="Q14:Q16"/>
    <mergeCell ref="G14:P14"/>
    <mergeCell ref="E4:L4"/>
    <mergeCell ref="H11:Q11"/>
    <mergeCell ref="H12:Q12"/>
    <mergeCell ref="T14:T16"/>
    <mergeCell ref="J9:K9"/>
    <mergeCell ref="O15:P15"/>
    <mergeCell ref="R14:S14"/>
    <mergeCell ref="G6:O6"/>
    <mergeCell ref="A14:A16"/>
    <mergeCell ref="B14:B16"/>
    <mergeCell ref="K15:L15"/>
    <mergeCell ref="M15:N15"/>
    <mergeCell ref="G15:H15"/>
    <mergeCell ref="I15:J15"/>
  </mergeCells>
  <printOptions/>
  <pageMargins left="0.3937007874015748" right="0.3937007874015748" top="0.7874015748031497" bottom="0.3937007874015748" header="0.1968503937007874" footer="0.1968503937007874"/>
  <pageSetup fitToHeight="10" fitToWidth="1" horizontalDpi="600" verticalDpi="600" orientation="landscape" paperSize="8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zm3</cp:lastModifiedBy>
  <cp:lastPrinted>2019-10-21T06:44:13Z</cp:lastPrinted>
  <dcterms:created xsi:type="dcterms:W3CDTF">2011-01-11T10:25:48Z</dcterms:created>
  <dcterms:modified xsi:type="dcterms:W3CDTF">2019-10-21T06:44:20Z</dcterms:modified>
  <cp:category/>
  <cp:version/>
  <cp:contentType/>
  <cp:contentStatus/>
</cp:coreProperties>
</file>