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П.1.30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5" i="1" l="1"/>
  <c r="F155" i="1"/>
  <c r="D155" i="1"/>
  <c r="C155" i="1"/>
  <c r="G153" i="1"/>
  <c r="D153" i="1"/>
  <c r="C153" i="1"/>
  <c r="F152" i="1"/>
  <c r="G151" i="1"/>
  <c r="D151" i="1"/>
  <c r="C151" i="1"/>
  <c r="J150" i="1"/>
  <c r="J146" i="1" s="1"/>
  <c r="I150" i="1"/>
  <c r="C149" i="1"/>
  <c r="F148" i="1"/>
  <c r="G146" i="1"/>
  <c r="D146" i="1"/>
  <c r="C146" i="1"/>
  <c r="I145" i="1"/>
  <c r="G145" i="1"/>
  <c r="D145" i="1"/>
  <c r="C143" i="1"/>
  <c r="J142" i="1"/>
  <c r="F142" i="1"/>
  <c r="I142" i="1" s="1"/>
  <c r="I20" i="1" s="1"/>
  <c r="J140" i="1"/>
  <c r="J155" i="1" s="1"/>
  <c r="I140" i="1"/>
  <c r="I16" i="1" s="1"/>
  <c r="I29" i="1" s="1"/>
  <c r="J139" i="1"/>
  <c r="J153" i="1" s="1"/>
  <c r="I139" i="1"/>
  <c r="I18" i="1" s="1"/>
  <c r="J138" i="1"/>
  <c r="I138" i="1"/>
  <c r="I137" i="1"/>
  <c r="I149" i="1" s="1"/>
  <c r="F149" i="1" s="1"/>
  <c r="G137" i="1"/>
  <c r="G149" i="1" s="1"/>
  <c r="D137" i="1"/>
  <c r="D15" i="1" s="1"/>
  <c r="F135" i="1"/>
  <c r="C135" i="1"/>
  <c r="C132" i="1" s="1"/>
  <c r="C128" i="1"/>
  <c r="G126" i="1"/>
  <c r="D126" i="1"/>
  <c r="C126" i="1"/>
  <c r="J125" i="1"/>
  <c r="I125" i="1"/>
  <c r="J124" i="1"/>
  <c r="I124" i="1"/>
  <c r="D124" i="1"/>
  <c r="C124" i="1"/>
  <c r="G122" i="1"/>
  <c r="D122" i="1"/>
  <c r="C122" i="1"/>
  <c r="G119" i="1"/>
  <c r="D119" i="1"/>
  <c r="D116" i="1" s="1"/>
  <c r="C119" i="1"/>
  <c r="J118" i="1"/>
  <c r="I118" i="1"/>
  <c r="I23" i="1" s="1"/>
  <c r="C118" i="1"/>
  <c r="C23" i="1" s="1"/>
  <c r="J115" i="1"/>
  <c r="F115" i="1"/>
  <c r="F20" i="1" s="1"/>
  <c r="J114" i="1"/>
  <c r="I114" i="1"/>
  <c r="J113" i="1"/>
  <c r="I113" i="1"/>
  <c r="J112" i="1"/>
  <c r="I112" i="1"/>
  <c r="G111" i="1"/>
  <c r="G107" i="1" s="1"/>
  <c r="G104" i="1" s="1"/>
  <c r="F111" i="1"/>
  <c r="F16" i="1" s="1"/>
  <c r="J110" i="1"/>
  <c r="J122" i="1" s="1"/>
  <c r="I110" i="1"/>
  <c r="J109" i="1"/>
  <c r="J107" i="1" s="1"/>
  <c r="I109" i="1"/>
  <c r="I14" i="1" s="1"/>
  <c r="I12" i="1" s="1"/>
  <c r="I9" i="1" s="1"/>
  <c r="F108" i="1"/>
  <c r="D107" i="1"/>
  <c r="D104" i="1" s="1"/>
  <c r="C107" i="1"/>
  <c r="C104" i="1" s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J85" i="1"/>
  <c r="I85" i="1"/>
  <c r="F85" i="1" s="1"/>
  <c r="G85" i="1"/>
  <c r="D85" i="1"/>
  <c r="C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2" i="1"/>
  <c r="C30" i="1"/>
  <c r="C24" i="1" s="1"/>
  <c r="G23" i="1"/>
  <c r="D23" i="1"/>
  <c r="F22" i="1"/>
  <c r="J20" i="1"/>
  <c r="G20" i="1"/>
  <c r="D20" i="1"/>
  <c r="C20" i="1"/>
  <c r="J19" i="1"/>
  <c r="J33" i="1" s="1"/>
  <c r="I19" i="1"/>
  <c r="I33" i="1" s="1"/>
  <c r="G19" i="1"/>
  <c r="G33" i="1" s="1"/>
  <c r="F19" i="1"/>
  <c r="D19" i="1"/>
  <c r="C19" i="1"/>
  <c r="J18" i="1"/>
  <c r="G18" i="1"/>
  <c r="F18" i="1"/>
  <c r="D18" i="1"/>
  <c r="C18" i="1"/>
  <c r="I17" i="1"/>
  <c r="G17" i="1"/>
  <c r="F17" i="1"/>
  <c r="D17" i="1"/>
  <c r="C17" i="1"/>
  <c r="J16" i="1"/>
  <c r="J29" i="1" s="1"/>
  <c r="D16" i="1"/>
  <c r="D29" i="1" s="1"/>
  <c r="C16" i="1"/>
  <c r="C29" i="1" s="1"/>
  <c r="I15" i="1"/>
  <c r="I27" i="1" s="1"/>
  <c r="F15" i="1"/>
  <c r="F27" i="1" s="1"/>
  <c r="C15" i="1"/>
  <c r="C12" i="1" s="1"/>
  <c r="C9" i="1" s="1"/>
  <c r="J14" i="1"/>
  <c r="G14" i="1"/>
  <c r="F14" i="1"/>
  <c r="D14" i="1"/>
  <c r="C14" i="1"/>
  <c r="F107" i="1" l="1"/>
  <c r="F104" i="1" s="1"/>
  <c r="C21" i="1"/>
  <c r="G135" i="1"/>
  <c r="G132" i="1" s="1"/>
  <c r="G15" i="1"/>
  <c r="G12" i="1" s="1"/>
  <c r="G9" i="1" s="1"/>
  <c r="J17" i="1"/>
  <c r="J145" i="1"/>
  <c r="J143" i="1" s="1"/>
  <c r="D30" i="1"/>
  <c r="D24" i="1" s="1"/>
  <c r="D21" i="1" s="1"/>
  <c r="D31" i="1"/>
  <c r="D12" i="1"/>
  <c r="D9" i="1" s="1"/>
  <c r="J23" i="1"/>
  <c r="F12" i="1"/>
  <c r="F9" i="1" s="1"/>
  <c r="G16" i="1"/>
  <c r="G29" i="1" s="1"/>
  <c r="C116" i="1"/>
  <c r="D143" i="1"/>
  <c r="G143" i="1"/>
  <c r="I153" i="1"/>
  <c r="F153" i="1" s="1"/>
  <c r="C131" i="1"/>
  <c r="J126" i="1"/>
  <c r="J119" i="1"/>
  <c r="J104" i="1"/>
  <c r="J151" i="1"/>
  <c r="C27" i="1"/>
  <c r="C33" i="1"/>
  <c r="F33" i="1" s="1"/>
  <c r="F118" i="1"/>
  <c r="D33" i="1"/>
  <c r="D27" i="1"/>
  <c r="F29" i="1"/>
  <c r="C31" i="1"/>
  <c r="D131" i="1"/>
  <c r="G116" i="1"/>
  <c r="G30" i="1"/>
  <c r="I107" i="1"/>
  <c r="I122" i="1"/>
  <c r="G124" i="1"/>
  <c r="I135" i="1"/>
  <c r="J137" i="1"/>
  <c r="D135" i="1"/>
  <c r="I155" i="1"/>
  <c r="D149" i="1"/>
  <c r="I151" i="1"/>
  <c r="I146" i="1"/>
  <c r="G131" i="1"/>
  <c r="I128" i="1"/>
  <c r="F124" i="1"/>
  <c r="I126" i="1"/>
  <c r="I119" i="1"/>
  <c r="G27" i="1" l="1"/>
  <c r="J135" i="1"/>
  <c r="J149" i="1"/>
  <c r="J15" i="1"/>
  <c r="G24" i="1"/>
  <c r="G31" i="1"/>
  <c r="F119" i="1"/>
  <c r="I30" i="1"/>
  <c r="F146" i="1"/>
  <c r="I132" i="1"/>
  <c r="I143" i="1"/>
  <c r="F116" i="1"/>
  <c r="F23" i="1"/>
  <c r="F126" i="1"/>
  <c r="F122" i="1"/>
  <c r="F128" i="1"/>
  <c r="F151" i="1"/>
  <c r="D132" i="1"/>
  <c r="I104" i="1"/>
  <c r="J116" i="1"/>
  <c r="J30" i="1"/>
  <c r="I116" i="1"/>
  <c r="F131" i="1" l="1"/>
  <c r="F143" i="1"/>
  <c r="I24" i="1"/>
  <c r="I31" i="1"/>
  <c r="F30" i="1"/>
  <c r="G21" i="1"/>
  <c r="J132" i="1"/>
  <c r="J131" i="1"/>
  <c r="F132" i="1"/>
  <c r="J12" i="1"/>
  <c r="J27" i="1"/>
  <c r="J31" i="1"/>
  <c r="J24" i="1"/>
  <c r="I131" i="1"/>
  <c r="J21" i="1" l="1"/>
  <c r="F31" i="1"/>
  <c r="F24" i="1"/>
  <c r="J9" i="1"/>
  <c r="I21" i="1"/>
  <c r="F21" i="1" l="1"/>
</calcChain>
</file>

<file path=xl/sharedStrings.xml><?xml version="1.0" encoding="utf-8"?>
<sst xmlns="http://schemas.openxmlformats.org/spreadsheetml/2006/main" count="285" uniqueCount="186">
  <si>
    <t>Таблица № П1.30</t>
  </si>
  <si>
    <t>Отпуск (передача) электроэнергии территориальной сетевой организацией</t>
  </si>
  <si>
    <t>№</t>
  </si>
  <si>
    <t>Наименование показателя</t>
  </si>
  <si>
    <t>Отпуск ЭЭ, тыс. кВт·ч</t>
  </si>
  <si>
    <t>Заявленная мощность, МВт</t>
  </si>
  <si>
    <t>Присоединенная мощность, МВА</t>
  </si>
  <si>
    <t>Товарная продукция, тыс. руб.</t>
  </si>
  <si>
    <t>1</t>
  </si>
  <si>
    <t>Поступление электроэнергии в сеть - всего</t>
  </si>
  <si>
    <t>в т.ч. из</t>
  </si>
  <si>
    <t>1.1</t>
  </si>
  <si>
    <t xml:space="preserve">не сетевых организаций </t>
  </si>
  <si>
    <t>1.2</t>
  </si>
  <si>
    <t>сетевых организаций</t>
  </si>
  <si>
    <t>1.2.1</t>
  </si>
  <si>
    <t>ОАО "ФСК ЕЭС"</t>
  </si>
  <si>
    <t>1.2.2</t>
  </si>
  <si>
    <t>ОАО "ДРСК"</t>
  </si>
  <si>
    <t>1.2.3</t>
  </si>
  <si>
    <t>ОАО "РЖД"</t>
  </si>
  <si>
    <t>1.2.4</t>
  </si>
  <si>
    <t>ОАО "Оборонэнерго"</t>
  </si>
  <si>
    <t>1.2.5</t>
  </si>
  <si>
    <t>ООО "АЭСК"</t>
  </si>
  <si>
    <t>1.2.6</t>
  </si>
  <si>
    <t>ООО "Промышленные энергосети Приморского края"</t>
  </si>
  <si>
    <t>2</t>
  </si>
  <si>
    <t>Потери электроэнергии - всего</t>
  </si>
  <si>
    <t>3</t>
  </si>
  <si>
    <t>Отпуск (передача) электроэнергии сетевыми предприятиями - всего</t>
  </si>
  <si>
    <t>в т.ч.</t>
  </si>
  <si>
    <t>3.1</t>
  </si>
  <si>
    <t>не сетевым организациям</t>
  </si>
  <si>
    <t>3.2.</t>
  </si>
  <si>
    <t>сетевым организациям</t>
  </si>
  <si>
    <t>3.2.1.</t>
  </si>
  <si>
    <t>3.2.1.1</t>
  </si>
  <si>
    <t>также в сальдированном выражении (п. 3.2.1 - п. 1.2.1)</t>
  </si>
  <si>
    <t>3.2.2.</t>
  </si>
  <si>
    <t xml:space="preserve">РЖД </t>
  </si>
  <si>
    <t>3.2.2.1</t>
  </si>
  <si>
    <t>также в сальдированном выражении (п. 3.2.2 - п. 1.2.2)</t>
  </si>
  <si>
    <t>3.2.3.</t>
  </si>
  <si>
    <t>3.2.3.1</t>
  </si>
  <si>
    <t>также в сальдированном выражении (п. 3.2.3 - п. 1.2.3)</t>
  </si>
  <si>
    <t>3.2.4.</t>
  </si>
  <si>
    <t>3.2.4.1</t>
  </si>
  <si>
    <t>также в сальдированном выражении (п. 3.2.4 - п. 1.2.5)</t>
  </si>
  <si>
    <t>…</t>
  </si>
  <si>
    <t>не сетевых организаций</t>
  </si>
  <si>
    <t>Потери электроэнергии</t>
  </si>
  <si>
    <t>Отпуск (передача) электроэнергии</t>
  </si>
  <si>
    <t>- НН</t>
  </si>
  <si>
    <t>25</t>
  </si>
  <si>
    <t>Поступление электроэнергии в сеть СН2</t>
  </si>
  <si>
    <t>25.1</t>
  </si>
  <si>
    <t>25.2</t>
  </si>
  <si>
    <t>25.2.1</t>
  </si>
  <si>
    <t>25.2.2</t>
  </si>
  <si>
    <t>25.2.3</t>
  </si>
  <si>
    <t>25.2.4</t>
  </si>
  <si>
    <t>25.2.5</t>
  </si>
  <si>
    <t>26</t>
  </si>
  <si>
    <t>27</t>
  </si>
  <si>
    <t>27.1</t>
  </si>
  <si>
    <t>27.2</t>
  </si>
  <si>
    <t>27.2.1</t>
  </si>
  <si>
    <t>27.2.1.1</t>
  </si>
  <si>
    <t>также в сальдированном выражении (п. 27.2.1 - п. 25.2.1)</t>
  </si>
  <si>
    <t>27.2.2</t>
  </si>
  <si>
    <t>27.2.2.1</t>
  </si>
  <si>
    <t>также в сальдированном выражении (п. 27.2.2 - п.25.2.2)</t>
  </si>
  <si>
    <t>27.2.3</t>
  </si>
  <si>
    <t>27.2.3.1</t>
  </si>
  <si>
    <t>также в сальдированном выражении (п. 27.2.3 - п.25.2.3)</t>
  </si>
  <si>
    <t>27.2.4</t>
  </si>
  <si>
    <t>27.2.4.1</t>
  </si>
  <si>
    <t>также в сальдированном выражении (п. 27.2.4 - п. 27.2.4)</t>
  </si>
  <si>
    <t>28</t>
  </si>
  <si>
    <t>Трансформировано из 10-6 кВ в:</t>
  </si>
  <si>
    <t>29</t>
  </si>
  <si>
    <t>30</t>
  </si>
  <si>
    <t>Поступление электроэнергии в сеть НН</t>
  </si>
  <si>
    <t>30.1</t>
  </si>
  <si>
    <t>30.2</t>
  </si>
  <si>
    <t>30.2.1</t>
  </si>
  <si>
    <t>30.2.2</t>
  </si>
  <si>
    <t>30.2.3</t>
  </si>
  <si>
    <t>30.2.4</t>
  </si>
  <si>
    <t>31</t>
  </si>
  <si>
    <t>32</t>
  </si>
  <si>
    <t>32.1</t>
  </si>
  <si>
    <t>32.2</t>
  </si>
  <si>
    <t>32.2.1</t>
  </si>
  <si>
    <t>32.2.1.1</t>
  </si>
  <si>
    <t>также в сальдированном выражении (п. 32.2.1 - п. 30.2.1)</t>
  </si>
  <si>
    <t>32.2.2</t>
  </si>
  <si>
    <t>32.2.2.1</t>
  </si>
  <si>
    <t>также в сальдированном выражении (п. 32.2.2 - п. 30.2.2)</t>
  </si>
  <si>
    <t>32.2.3</t>
  </si>
  <si>
    <t>32.2.3.1</t>
  </si>
  <si>
    <t>также в сальдированном выражении (п. 32.2.3 - п. 30.2.3)</t>
  </si>
  <si>
    <t>32.2.4</t>
  </si>
  <si>
    <t>32.2.4.1</t>
  </si>
  <si>
    <t>также в сальдированном выражении (п. 32.2.4 - п. 30.2.4)</t>
  </si>
  <si>
    <t>МУП "Уссурийск-электросеть"  на 2019 год</t>
  </si>
  <si>
    <t>1-е полугодие 2019</t>
  </si>
  <si>
    <t>2-е полугодие 2019</t>
  </si>
  <si>
    <t>2019 год</t>
  </si>
  <si>
    <t>4</t>
  </si>
  <si>
    <t>Поступление электроэнергии в ЕНЭС</t>
  </si>
  <si>
    <t>4.1</t>
  </si>
  <si>
    <t>4.2</t>
  </si>
  <si>
    <t>4.2.1</t>
  </si>
  <si>
    <t>сетевой организации 1</t>
  </si>
  <si>
    <t>4.2.2</t>
  </si>
  <si>
    <t>сетевой организации 2</t>
  </si>
  <si>
    <t>5</t>
  </si>
  <si>
    <t>6</t>
  </si>
  <si>
    <t>6.1</t>
  </si>
  <si>
    <t>6.2</t>
  </si>
  <si>
    <t>6.2.1</t>
  </si>
  <si>
    <t>6.2.1.1</t>
  </si>
  <si>
    <t>также в сальдированном выражении (п. 6.2.1 - п. 4.2.1)</t>
  </si>
  <si>
    <t>6.2.2</t>
  </si>
  <si>
    <t>6.2.2.1</t>
  </si>
  <si>
    <t>также в сальдированном выражении (п. 6.2.2 - п. 4.2.2)</t>
  </si>
  <si>
    <t>7</t>
  </si>
  <si>
    <t>Трансформировано из сети ЕНЭС в:</t>
  </si>
  <si>
    <t>8</t>
  </si>
  <si>
    <t>- ВН</t>
  </si>
  <si>
    <t>9</t>
  </si>
  <si>
    <t>- СН1</t>
  </si>
  <si>
    <t>10</t>
  </si>
  <si>
    <t>- СН2</t>
  </si>
  <si>
    <t>11</t>
  </si>
  <si>
    <t>12</t>
  </si>
  <si>
    <t>Поступление электроэнергии в сеть ВН 110 кВ и 220 кВ</t>
  </si>
  <si>
    <t>12.1</t>
  </si>
  <si>
    <t>12.2</t>
  </si>
  <si>
    <t>12.2.1</t>
  </si>
  <si>
    <t>12.2.2</t>
  </si>
  <si>
    <t>13</t>
  </si>
  <si>
    <t>14</t>
  </si>
  <si>
    <t>14.1</t>
  </si>
  <si>
    <t>14.2</t>
  </si>
  <si>
    <t>14.2.1</t>
  </si>
  <si>
    <t>14.2.1.1</t>
  </si>
  <si>
    <t>также в сальдированном выражении (п. 14.2.1 - п. 12.2.1)</t>
  </si>
  <si>
    <t>14.2.2</t>
  </si>
  <si>
    <t>14.2.2.3</t>
  </si>
  <si>
    <t>также в сальдированном выражении (п. 14.2.2 - п. 12.2.2)</t>
  </si>
  <si>
    <t>15</t>
  </si>
  <si>
    <t>Трансформировано из 110 кВ в:</t>
  </si>
  <si>
    <t>16</t>
  </si>
  <si>
    <t>17</t>
  </si>
  <si>
    <t>18</t>
  </si>
  <si>
    <t>19</t>
  </si>
  <si>
    <t>Поступление электроэнергии в сеть СН1</t>
  </si>
  <si>
    <t>19.1</t>
  </si>
  <si>
    <t>19.2</t>
  </si>
  <si>
    <t>в т.ч из</t>
  </si>
  <si>
    <t>19.2.1</t>
  </si>
  <si>
    <t>19.2.2</t>
  </si>
  <si>
    <t>20</t>
  </si>
  <si>
    <t>21</t>
  </si>
  <si>
    <t>21.1</t>
  </si>
  <si>
    <t>21.2</t>
  </si>
  <si>
    <t xml:space="preserve">сетевым организациям </t>
  </si>
  <si>
    <t>21.2.1</t>
  </si>
  <si>
    <t>21.2.1.1</t>
  </si>
  <si>
    <t>также в сальдированном выражении (п. 21.2.1 - п. 19.2.1)</t>
  </si>
  <si>
    <t>21.2.2</t>
  </si>
  <si>
    <t>21.2.2.2</t>
  </si>
  <si>
    <t>также в сальдированном выражении (п. 21.2.2 - п. 19.2.2)</t>
  </si>
  <si>
    <t>22</t>
  </si>
  <si>
    <t>Трансформировано из 35 кВ в:</t>
  </si>
  <si>
    <t>23</t>
  </si>
  <si>
    <t>24</t>
  </si>
  <si>
    <t>Основание для размещения:</t>
  </si>
  <si>
    <t>Пост. Пр-ва от 21.01.2004 № 24, п. 11 б, 2 абз.</t>
  </si>
  <si>
    <t>Статус информации:</t>
  </si>
  <si>
    <t>Срок хранения в архиве организации:</t>
  </si>
  <si>
    <t>3 года (Приказ ФАС от 22.01.2010 № 27)</t>
  </si>
  <si>
    <t>«плановая»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</si>
</sst>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  <numFmt numFmtId="167" formatCode="_-* #,##0.00\ _р_._-;\-* #,##0.00\ _р_._-;_-* &quot;-&quot;??\ _р_._-;_-@_-"/>
    <numFmt numFmtId="168" formatCode="0.000"/>
    <numFmt numFmtId="169" formatCode="#,##0.000"/>
    <numFmt numFmtId="170" formatCode="_-* #,##0.0000_р_._-;\-* #,##0.0000_р_._-;_-* &quot;-&quot;??_р_._-;_-@_-"/>
    <numFmt numFmtId="171" formatCode="_-* #,##0_р_._-;\-* #,##0_р_._-;_-* &quot;-&quot;??_р_._-;_-@_-"/>
    <numFmt numFmtId="172" formatCode="_-* #,##0.000\ _₽_-;\-* #,##0.000\ _₽_-;_-* &quot;-&quot;???\ _₽_-;_-@_-"/>
    <numFmt numFmtId="173" formatCode="_-* #,##0.000000\ _₽_-;\-* #,##0.000000\ _₽_-;_-* &quot;-&quot;??????\ _₽_-;_-@_-"/>
    <numFmt numFmtId="174" formatCode="#,##0.00000_ ;\-#,##0.00000\ "/>
    <numFmt numFmtId="175" formatCode="#,##0.000_ ;\-#,##0.000\ 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ahoma"/>
      <family val="2"/>
      <charset val="204"/>
    </font>
    <font>
      <sz val="12"/>
      <name val="Arial Cyr"/>
      <charset val="204"/>
    </font>
    <font>
      <sz val="14"/>
      <name val="Times New Roman CYR"/>
      <charset val="204"/>
    </font>
    <font>
      <b/>
      <sz val="16"/>
      <name val="Arial Cyr"/>
      <charset val="204"/>
    </font>
    <font>
      <sz val="16"/>
      <name val="Arial Cyr"/>
      <charset val="204"/>
    </font>
    <font>
      <b/>
      <sz val="16"/>
      <name val="Times New Roman Cyr"/>
      <charset val="204"/>
    </font>
    <font>
      <b/>
      <i/>
      <sz val="16"/>
      <name val="Times New Roman CYR"/>
      <charset val="204"/>
    </font>
    <font>
      <sz val="16"/>
      <name val="Times New Roman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7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3" fillId="0" borderId="0" xfId="3" applyFont="1"/>
    <xf numFmtId="0" fontId="4" fillId="0" borderId="0" xfId="3" applyFont="1"/>
    <xf numFmtId="0" fontId="4" fillId="0" borderId="0" xfId="3" applyFont="1" applyFill="1"/>
    <xf numFmtId="0" fontId="5" fillId="0" borderId="0" xfId="3" applyFont="1" applyFill="1"/>
    <xf numFmtId="0" fontId="3" fillId="0" borderId="0" xfId="3" applyFont="1" applyFill="1"/>
    <xf numFmtId="0" fontId="6" fillId="0" borderId="0" xfId="3" applyFont="1" applyFill="1" applyAlignment="1">
      <alignment horizontal="right"/>
    </xf>
    <xf numFmtId="0" fontId="7" fillId="0" borderId="0" xfId="3" applyFont="1" applyFill="1" applyAlignment="1">
      <alignment horizontal="right"/>
    </xf>
    <xf numFmtId="165" fontId="4" fillId="0" borderId="0" xfId="1" applyNumberFormat="1" applyFont="1" applyFill="1"/>
    <xf numFmtId="0" fontId="9" fillId="0" borderId="0" xfId="0" applyFont="1" applyFill="1" applyAlignment="1">
      <alignment horizontal="center"/>
    </xf>
    <xf numFmtId="166" fontId="9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vertical="center" wrapText="1"/>
    </xf>
    <xf numFmtId="165" fontId="11" fillId="0" borderId="1" xfId="4" applyNumberFormat="1" applyFont="1" applyFill="1" applyBorder="1" applyAlignment="1">
      <alignment horizontal="center" vertical="center" wrapText="1"/>
    </xf>
    <xf numFmtId="168" fontId="11" fillId="0" borderId="1" xfId="4" applyNumberFormat="1" applyFont="1" applyFill="1" applyBorder="1" applyAlignment="1">
      <alignment horizontal="center" vertical="center" wrapText="1"/>
    </xf>
    <xf numFmtId="164" fontId="11" fillId="0" borderId="1" xfId="4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165" fontId="12" fillId="0" borderId="1" xfId="4" applyNumberFormat="1" applyFont="1" applyFill="1" applyBorder="1" applyAlignment="1">
      <alignment horizontal="center"/>
    </xf>
    <xf numFmtId="165" fontId="9" fillId="0" borderId="1" xfId="4" applyNumberFormat="1" applyFont="1" applyFill="1" applyBorder="1" applyAlignment="1">
      <alignment horizontal="right"/>
    </xf>
    <xf numFmtId="169" fontId="12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165" fontId="6" fillId="0" borderId="1" xfId="4" applyNumberFormat="1" applyFont="1" applyFill="1" applyBorder="1" applyAlignment="1">
      <alignment horizontal="center"/>
    </xf>
    <xf numFmtId="169" fontId="6" fillId="0" borderId="1" xfId="0" applyNumberFormat="1" applyFont="1" applyFill="1" applyBorder="1" applyAlignment="1">
      <alignment horizontal="center"/>
    </xf>
    <xf numFmtId="165" fontId="12" fillId="0" borderId="1" xfId="5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left" wrapText="1" indent="1"/>
    </xf>
    <xf numFmtId="165" fontId="6" fillId="0" borderId="3" xfId="4" applyNumberFormat="1" applyFont="1" applyFill="1" applyBorder="1" applyAlignment="1">
      <alignment horizontal="center"/>
    </xf>
    <xf numFmtId="169" fontId="6" fillId="0" borderId="3" xfId="0" applyNumberFormat="1" applyFont="1" applyFill="1" applyBorder="1" applyAlignment="1">
      <alignment horizontal="center"/>
    </xf>
    <xf numFmtId="169" fontId="6" fillId="0" borderId="0" xfId="0" applyNumberFormat="1" applyFont="1" applyFill="1" applyBorder="1" applyAlignment="1">
      <alignment horizontal="center"/>
    </xf>
    <xf numFmtId="165" fontId="12" fillId="0" borderId="4" xfId="4" applyNumberFormat="1" applyFont="1" applyFill="1" applyBorder="1" applyAlignment="1">
      <alignment horizontal="center"/>
    </xf>
    <xf numFmtId="169" fontId="12" fillId="0" borderId="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165" fontId="6" fillId="0" borderId="1" xfId="6" applyNumberFormat="1" applyFont="1" applyFill="1" applyBorder="1" applyAlignment="1">
      <alignment horizontal="center"/>
    </xf>
    <xf numFmtId="170" fontId="6" fillId="0" borderId="1" xfId="4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165" fontId="6" fillId="0" borderId="4" xfId="4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 wrapText="1"/>
    </xf>
    <xf numFmtId="171" fontId="15" fillId="0" borderId="0" xfId="4" applyNumberFormat="1" applyFont="1" applyFill="1" applyAlignment="1"/>
    <xf numFmtId="10" fontId="15" fillId="0" borderId="0" xfId="2" applyNumberFormat="1" applyFont="1" applyFill="1" applyAlignment="1"/>
    <xf numFmtId="165" fontId="9" fillId="0" borderId="1" xfId="4" applyNumberFormat="1" applyFont="1" applyFill="1" applyBorder="1" applyAlignment="1">
      <alignment horizontal="center"/>
    </xf>
    <xf numFmtId="0" fontId="16" fillId="0" borderId="0" xfId="0" applyFont="1" applyFill="1"/>
    <xf numFmtId="173" fontId="16" fillId="0" borderId="0" xfId="0" applyNumberFormat="1" applyFont="1" applyFill="1"/>
    <xf numFmtId="166" fontId="6" fillId="0" borderId="1" xfId="4" applyNumberFormat="1" applyFont="1" applyFill="1" applyBorder="1" applyAlignment="1">
      <alignment horizontal="right"/>
    </xf>
    <xf numFmtId="0" fontId="17" fillId="0" borderId="0" xfId="0" applyFont="1" applyFill="1"/>
    <xf numFmtId="173" fontId="17" fillId="0" borderId="0" xfId="0" applyNumberFormat="1" applyFont="1" applyFill="1"/>
    <xf numFmtId="166" fontId="6" fillId="0" borderId="1" xfId="4" applyNumberFormat="1" applyFont="1" applyFill="1" applyBorder="1" applyAlignment="1">
      <alignment horizontal="center"/>
    </xf>
    <xf numFmtId="174" fontId="17" fillId="0" borderId="0" xfId="0" applyNumberFormat="1" applyFont="1" applyFill="1"/>
    <xf numFmtId="175" fontId="17" fillId="0" borderId="0" xfId="0" applyNumberFormat="1" applyFont="1" applyFill="1"/>
    <xf numFmtId="166" fontId="12" fillId="0" borderId="1" xfId="5" applyNumberFormat="1" applyFont="1" applyFill="1" applyBorder="1" applyAlignment="1">
      <alignment horizontal="center"/>
    </xf>
    <xf numFmtId="172" fontId="16" fillId="0" borderId="0" xfId="0" applyNumberFormat="1" applyFont="1" applyFill="1"/>
    <xf numFmtId="166" fontId="12" fillId="0" borderId="1" xfId="4" applyNumberFormat="1" applyFont="1" applyFill="1" applyBorder="1" applyAlignment="1">
      <alignment horizontal="center"/>
    </xf>
    <xf numFmtId="0" fontId="17" fillId="0" borderId="5" xfId="0" applyFont="1" applyFill="1" applyBorder="1"/>
    <xf numFmtId="0" fontId="12" fillId="0" borderId="1" xfId="0" applyFont="1" applyFill="1" applyBorder="1" applyAlignment="1">
      <alignment wrapText="1"/>
    </xf>
    <xf numFmtId="49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left" wrapText="1"/>
    </xf>
    <xf numFmtId="166" fontId="6" fillId="0" borderId="3" xfId="4" applyNumberFormat="1" applyFont="1" applyFill="1" applyBorder="1" applyAlignment="1">
      <alignment horizontal="center"/>
    </xf>
    <xf numFmtId="0" fontId="17" fillId="0" borderId="0" xfId="0" applyFont="1" applyFill="1" applyBorder="1"/>
    <xf numFmtId="49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 wrapText="1"/>
    </xf>
    <xf numFmtId="166" fontId="12" fillId="0" borderId="4" xfId="4" applyNumberFormat="1" applyFont="1" applyFill="1" applyBorder="1" applyAlignment="1">
      <alignment horizontal="center"/>
    </xf>
    <xf numFmtId="0" fontId="18" fillId="0" borderId="0" xfId="0" applyFont="1" applyFill="1"/>
    <xf numFmtId="0" fontId="19" fillId="0" borderId="0" xfId="0" applyFont="1" applyFill="1"/>
    <xf numFmtId="165" fontId="12" fillId="0" borderId="1" xfId="6" applyNumberFormat="1" applyFont="1" applyFill="1" applyBorder="1" applyAlignment="1">
      <alignment horizontal="center"/>
    </xf>
    <xf numFmtId="165" fontId="6" fillId="0" borderId="1" xfId="4" applyNumberFormat="1" applyFont="1" applyFill="1" applyBorder="1" applyAlignment="1">
      <alignment horizontal="center" vertical="center" wrapText="1"/>
    </xf>
    <xf numFmtId="0" fontId="18" fillId="0" borderId="5" xfId="0" applyFont="1" applyFill="1" applyBorder="1"/>
    <xf numFmtId="0" fontId="20" fillId="0" borderId="0" xfId="0" applyFont="1" applyFill="1" applyBorder="1"/>
    <xf numFmtId="0" fontId="18" fillId="0" borderId="0" xfId="0" applyFont="1" applyFill="1" applyBorder="1"/>
    <xf numFmtId="165" fontId="12" fillId="0" borderId="1" xfId="2" applyNumberFormat="1" applyFont="1" applyFill="1" applyBorder="1" applyAlignment="1">
      <alignment horizontal="center"/>
    </xf>
    <xf numFmtId="170" fontId="6" fillId="0" borderId="1" xfId="6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3" fillId="0" borderId="0" xfId="0" applyFont="1" applyBorder="1" applyAlignment="1">
      <alignment horizontal="right" indent="1"/>
    </xf>
    <xf numFmtId="0" fontId="3" fillId="0" borderId="0" xfId="0" applyFont="1" applyBorder="1" applyAlignment="1">
      <alignment horizontal="left" indent="4"/>
    </xf>
  </cellXfs>
  <cellStyles count="7">
    <cellStyle name="Обычный" xfId="0" builtinId="0"/>
    <cellStyle name="Обычный_1.30 ООО Приморская энергетическая сетевая компания 2" xfId="6"/>
    <cellStyle name="Обычный_1.30 ООО РЭС" xfId="3"/>
    <cellStyle name="Процентный" xfId="2" builtinId="5"/>
    <cellStyle name="Процентный 2" xfId="5"/>
    <cellStyle name="Финансовый" xfId="1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60"/>
  <sheetViews>
    <sheetView tabSelected="1" view="pageBreakPreview" topLeftCell="A146" zoomScale="60" zoomScaleNormal="80" workbookViewId="0">
      <selection activeCell="I160" sqref="I160:L160"/>
    </sheetView>
  </sheetViews>
  <sheetFormatPr defaultRowHeight="14.4" x14ac:dyDescent="0.3"/>
  <cols>
    <col min="1" max="1" width="12.109375" customWidth="1"/>
    <col min="2" max="2" width="79.5546875" customWidth="1"/>
    <col min="3" max="3" width="22.5546875" customWidth="1"/>
    <col min="4" max="4" width="16.6640625" customWidth="1"/>
    <col min="5" max="5" width="14.109375" customWidth="1"/>
    <col min="6" max="6" width="22.44140625" customWidth="1"/>
    <col min="7" max="7" width="16" customWidth="1"/>
    <col min="8" max="8" width="15.109375" customWidth="1"/>
    <col min="9" max="9" width="23.88671875" customWidth="1"/>
    <col min="10" max="10" width="17" customWidth="1"/>
    <col min="11" max="11" width="15.6640625" customWidth="1"/>
    <col min="12" max="12" width="0" hidden="1" customWidth="1"/>
  </cols>
  <sheetData>
    <row r="1" spans="1:36" ht="21" x14ac:dyDescent="0.4">
      <c r="A1" s="1"/>
      <c r="B1" s="2"/>
      <c r="C1" s="3"/>
      <c r="D1" s="4"/>
      <c r="E1" s="3"/>
      <c r="F1" s="3"/>
      <c r="G1" s="3"/>
      <c r="H1" s="3"/>
      <c r="I1" s="5"/>
      <c r="J1" s="3"/>
      <c r="K1" s="6" t="s">
        <v>0</v>
      </c>
      <c r="L1" s="3"/>
    </row>
    <row r="2" spans="1:36" x14ac:dyDescent="0.3">
      <c r="A2" s="1"/>
      <c r="B2" s="2"/>
      <c r="C2" s="3"/>
      <c r="D2" s="4"/>
      <c r="E2" s="3"/>
      <c r="F2" s="3"/>
      <c r="G2" s="3"/>
      <c r="H2" s="3"/>
      <c r="I2" s="7"/>
      <c r="J2" s="3"/>
      <c r="K2" s="8"/>
      <c r="L2" s="3"/>
    </row>
    <row r="3" spans="1:36" ht="27.6" x14ac:dyDescent="0.45">
      <c r="A3" s="79" t="s">
        <v>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36" ht="27.6" x14ac:dyDescent="0.45">
      <c r="A4" s="79" t="s">
        <v>106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36" ht="17.399999999999999" x14ac:dyDescent="0.3">
      <c r="A5" s="9"/>
      <c r="B5" s="9"/>
      <c r="C5" s="10"/>
      <c r="D5" s="10"/>
      <c r="E5" s="10"/>
      <c r="F5" s="10"/>
      <c r="G5" s="10"/>
      <c r="H5" s="10"/>
      <c r="I5" s="80"/>
      <c r="J5" s="80"/>
      <c r="K5" s="80"/>
      <c r="L5" s="80"/>
    </row>
    <row r="6" spans="1:36" s="46" customFormat="1" ht="20.399999999999999" customHeight="1" x14ac:dyDescent="0.3">
      <c r="A6" s="81" t="s">
        <v>2</v>
      </c>
      <c r="B6" s="81" t="s">
        <v>3</v>
      </c>
      <c r="C6" s="82" t="s">
        <v>107</v>
      </c>
      <c r="D6" s="82"/>
      <c r="E6" s="82"/>
      <c r="F6" s="82" t="s">
        <v>108</v>
      </c>
      <c r="G6" s="82"/>
      <c r="H6" s="82"/>
      <c r="I6" s="82" t="s">
        <v>109</v>
      </c>
      <c r="J6" s="82"/>
      <c r="K6" s="82"/>
      <c r="L6" s="11"/>
    </row>
    <row r="7" spans="1:36" s="46" customFormat="1" ht="79.8" customHeight="1" x14ac:dyDescent="0.3">
      <c r="A7" s="81"/>
      <c r="B7" s="81"/>
      <c r="C7" s="12" t="s">
        <v>4</v>
      </c>
      <c r="D7" s="13" t="s">
        <v>5</v>
      </c>
      <c r="E7" s="14" t="s">
        <v>6</v>
      </c>
      <c r="F7" s="14" t="s">
        <v>4</v>
      </c>
      <c r="G7" s="13" t="s">
        <v>5</v>
      </c>
      <c r="H7" s="14" t="s">
        <v>6</v>
      </c>
      <c r="I7" s="12" t="s">
        <v>4</v>
      </c>
      <c r="J7" s="12" t="s">
        <v>5</v>
      </c>
      <c r="K7" s="14" t="s">
        <v>6</v>
      </c>
      <c r="L7" s="15" t="s">
        <v>7</v>
      </c>
    </row>
    <row r="8" spans="1:36" s="47" customFormat="1" ht="18" x14ac:dyDescent="0.35">
      <c r="A8" s="15">
        <v>1</v>
      </c>
      <c r="B8" s="15">
        <v>2</v>
      </c>
      <c r="C8" s="15">
        <v>3</v>
      </c>
      <c r="D8" s="16">
        <v>4</v>
      </c>
      <c r="E8" s="15">
        <v>5</v>
      </c>
      <c r="F8" s="15">
        <v>6</v>
      </c>
      <c r="G8" s="16">
        <v>7</v>
      </c>
      <c r="H8" s="15">
        <v>8</v>
      </c>
      <c r="I8" s="15">
        <v>9</v>
      </c>
      <c r="J8" s="15">
        <v>10</v>
      </c>
      <c r="K8" s="15">
        <v>11</v>
      </c>
      <c r="L8" s="15">
        <v>12</v>
      </c>
      <c r="AB8" s="48"/>
    </row>
    <row r="9" spans="1:36" s="50" customFormat="1" ht="21" x14ac:dyDescent="0.4">
      <c r="A9" s="17" t="s">
        <v>8</v>
      </c>
      <c r="B9" s="18" t="s">
        <v>9</v>
      </c>
      <c r="C9" s="19">
        <f>C11+C12</f>
        <v>362689.39</v>
      </c>
      <c r="D9" s="19">
        <f>D11+D12</f>
        <v>113.2346</v>
      </c>
      <c r="E9" s="49">
        <v>289.96699999999998</v>
      </c>
      <c r="F9" s="19">
        <f>F11+F12</f>
        <v>325622.57700000005</v>
      </c>
      <c r="G9" s="19">
        <f>G11+G12</f>
        <v>100.2376</v>
      </c>
      <c r="H9" s="49">
        <v>289.96699999999998</v>
      </c>
      <c r="I9" s="19">
        <f>I11+I12</f>
        <v>688311.96700000006</v>
      </c>
      <c r="J9" s="19">
        <f>J11+J12</f>
        <v>106.73609999999999</v>
      </c>
      <c r="K9" s="20">
        <v>289.96699999999998</v>
      </c>
      <c r="L9" s="21"/>
      <c r="M9" s="51"/>
    </row>
    <row r="10" spans="1:36" s="53" customFormat="1" ht="21" x14ac:dyDescent="0.4">
      <c r="A10" s="22"/>
      <c r="B10" s="23" t="s">
        <v>10</v>
      </c>
      <c r="C10" s="24"/>
      <c r="D10" s="24"/>
      <c r="E10" s="24"/>
      <c r="F10" s="24"/>
      <c r="G10" s="24"/>
      <c r="H10" s="24"/>
      <c r="I10" s="24"/>
      <c r="J10" s="24"/>
      <c r="K10" s="52"/>
      <c r="L10" s="25"/>
      <c r="M10" s="54"/>
    </row>
    <row r="11" spans="1:36" s="53" customFormat="1" ht="21" x14ac:dyDescent="0.4">
      <c r="A11" s="22" t="s">
        <v>11</v>
      </c>
      <c r="B11" s="23" t="s">
        <v>12</v>
      </c>
      <c r="C11" s="24"/>
      <c r="D11" s="24"/>
      <c r="E11" s="24"/>
      <c r="F11" s="24"/>
      <c r="G11" s="24"/>
      <c r="H11" s="24"/>
      <c r="I11" s="24"/>
      <c r="J11" s="24"/>
      <c r="K11" s="52"/>
      <c r="L11" s="25"/>
      <c r="M11" s="54"/>
    </row>
    <row r="12" spans="1:36" s="53" customFormat="1" ht="21" x14ac:dyDescent="0.4">
      <c r="A12" s="22" t="s">
        <v>13</v>
      </c>
      <c r="B12" s="23" t="s">
        <v>14</v>
      </c>
      <c r="C12" s="24">
        <f>C14+C15+C16+C17+C19+C18</f>
        <v>362689.39</v>
      </c>
      <c r="D12" s="24">
        <f>D14+D15+D16+D17+D19+D18</f>
        <v>113.2346</v>
      </c>
      <c r="E12" s="24"/>
      <c r="F12" s="24">
        <f>F14+F15+F16+F17+F19+F18</f>
        <v>325622.57700000005</v>
      </c>
      <c r="G12" s="24">
        <f>G14+G15+G16+G17+G19+G18</f>
        <v>100.2376</v>
      </c>
      <c r="H12" s="24"/>
      <c r="I12" s="24">
        <f>I14+I15+I16+I17+I19+I18</f>
        <v>688311.96700000006</v>
      </c>
      <c r="J12" s="24">
        <f>J14+J15+J16+J17+J19+J18</f>
        <v>106.73609999999999</v>
      </c>
      <c r="K12" s="52"/>
      <c r="L12" s="25"/>
    </row>
    <row r="13" spans="1:36" s="53" customFormat="1" ht="21" x14ac:dyDescent="0.4">
      <c r="A13" s="22"/>
      <c r="B13" s="23" t="s">
        <v>10</v>
      </c>
      <c r="C13" s="24"/>
      <c r="D13" s="24"/>
      <c r="E13" s="24"/>
      <c r="F13" s="24"/>
      <c r="G13" s="24"/>
      <c r="H13" s="24"/>
      <c r="I13" s="24"/>
      <c r="J13" s="24"/>
      <c r="K13" s="52"/>
      <c r="L13" s="25"/>
    </row>
    <row r="14" spans="1:36" s="53" customFormat="1" ht="21" x14ac:dyDescent="0.4">
      <c r="A14" s="22" t="s">
        <v>15</v>
      </c>
      <c r="B14" s="23" t="s">
        <v>16</v>
      </c>
      <c r="C14" s="24">
        <f>C109</f>
        <v>23089.491000000002</v>
      </c>
      <c r="D14" s="24">
        <f>D109</f>
        <v>6.92</v>
      </c>
      <c r="E14" s="24"/>
      <c r="F14" s="24">
        <f>F109</f>
        <v>19829.287</v>
      </c>
      <c r="G14" s="24">
        <f>G109</f>
        <v>6.2880000000000003</v>
      </c>
      <c r="H14" s="24"/>
      <c r="I14" s="24">
        <f>I109</f>
        <v>42918.778000000006</v>
      </c>
      <c r="J14" s="24">
        <f>J109</f>
        <v>6.6040000000000001</v>
      </c>
      <c r="K14" s="52"/>
      <c r="L14" s="25"/>
    </row>
    <row r="15" spans="1:36" s="53" customFormat="1" ht="21" x14ac:dyDescent="0.4">
      <c r="A15" s="22" t="s">
        <v>17</v>
      </c>
      <c r="B15" s="23" t="s">
        <v>18</v>
      </c>
      <c r="C15" s="24">
        <f>C110+C137</f>
        <v>319053.03600000002</v>
      </c>
      <c r="D15" s="24">
        <f>D110+D137</f>
        <v>99.482100000000003</v>
      </c>
      <c r="E15" s="24"/>
      <c r="F15" s="24">
        <f>F110+F137</f>
        <v>286037.16500000004</v>
      </c>
      <c r="G15" s="24">
        <f>G110+G137</f>
        <v>88.0398</v>
      </c>
      <c r="H15" s="24"/>
      <c r="I15" s="24">
        <f>I110+I137</f>
        <v>605090.201</v>
      </c>
      <c r="J15" s="24">
        <f>J110+J137</f>
        <v>93.760949999999994</v>
      </c>
      <c r="K15" s="52"/>
      <c r="L15" s="25"/>
    </row>
    <row r="16" spans="1:36" s="53" customFormat="1" ht="21" x14ac:dyDescent="0.4">
      <c r="A16" s="22" t="s">
        <v>19</v>
      </c>
      <c r="B16" s="23" t="s">
        <v>20</v>
      </c>
      <c r="C16" s="24">
        <f>C111+C140</f>
        <v>558.27200000000005</v>
      </c>
      <c r="D16" s="24">
        <f>D111+D140</f>
        <v>0.1729</v>
      </c>
      <c r="E16" s="24"/>
      <c r="F16" s="24">
        <f>F111+F140</f>
        <v>461.02100000000002</v>
      </c>
      <c r="G16" s="24">
        <f>G111+G140</f>
        <v>0.159</v>
      </c>
      <c r="H16" s="24"/>
      <c r="I16" s="24">
        <f>I111+I140</f>
        <v>1019.2930000000001</v>
      </c>
      <c r="J16" s="24">
        <f>J111+J140</f>
        <v>0.16594999999999999</v>
      </c>
      <c r="K16" s="55"/>
      <c r="L16" s="25"/>
      <c r="Y16" s="56"/>
      <c r="Z16" s="57"/>
      <c r="AA16" s="57"/>
      <c r="AB16" s="56"/>
      <c r="AC16" s="57"/>
      <c r="AD16" s="57"/>
      <c r="AJ16" s="54"/>
    </row>
    <row r="17" spans="1:13" s="53" customFormat="1" ht="21" x14ac:dyDescent="0.4">
      <c r="A17" s="22" t="s">
        <v>21</v>
      </c>
      <c r="B17" s="23" t="s">
        <v>22</v>
      </c>
      <c r="C17" s="24">
        <f>C112+C138</f>
        <v>2250.0190000000002</v>
      </c>
      <c r="D17" s="24">
        <f>D112+D138</f>
        <v>0.73519999999999996</v>
      </c>
      <c r="E17" s="24"/>
      <c r="F17" s="24">
        <f>F112+F138</f>
        <v>2026.442</v>
      </c>
      <c r="G17" s="24">
        <f>G112+G138</f>
        <v>0.59420000000000006</v>
      </c>
      <c r="H17" s="24"/>
      <c r="I17" s="24">
        <f>I112+I138</f>
        <v>4276.4610000000002</v>
      </c>
      <c r="J17" s="24">
        <f>J112+J138</f>
        <v>0.66470000000000007</v>
      </c>
      <c r="K17" s="55"/>
      <c r="L17" s="25"/>
    </row>
    <row r="18" spans="1:13" s="53" customFormat="1" ht="21" x14ac:dyDescent="0.4">
      <c r="A18" s="22" t="s">
        <v>23</v>
      </c>
      <c r="B18" s="23" t="s">
        <v>24</v>
      </c>
      <c r="C18" s="24">
        <f>C139</f>
        <v>83.921999999999997</v>
      </c>
      <c r="D18" s="24">
        <f>D139</f>
        <v>2.64E-2</v>
      </c>
      <c r="E18" s="24"/>
      <c r="F18" s="24">
        <f>F139</f>
        <v>78.968000000000004</v>
      </c>
      <c r="G18" s="24">
        <f>G139</f>
        <v>2.3599999999999999E-2</v>
      </c>
      <c r="H18" s="24"/>
      <c r="I18" s="24">
        <f>I139</f>
        <v>162.88999999999999</v>
      </c>
      <c r="J18" s="24">
        <f>J139</f>
        <v>2.5000000000000001E-2</v>
      </c>
      <c r="K18" s="55"/>
      <c r="L18" s="25"/>
    </row>
    <row r="19" spans="1:13" s="53" customFormat="1" ht="21" x14ac:dyDescent="0.4">
      <c r="A19" s="22" t="s">
        <v>25</v>
      </c>
      <c r="B19" s="23" t="s">
        <v>26</v>
      </c>
      <c r="C19" s="24">
        <f>C114</f>
        <v>17654.650000000001</v>
      </c>
      <c r="D19" s="24">
        <f>D114</f>
        <v>5.8979999999999997</v>
      </c>
      <c r="E19" s="24"/>
      <c r="F19" s="24">
        <f>F114</f>
        <v>17189.694</v>
      </c>
      <c r="G19" s="24">
        <f>G114</f>
        <v>5.133</v>
      </c>
      <c r="H19" s="24"/>
      <c r="I19" s="24">
        <f>I114</f>
        <v>34844.343999999997</v>
      </c>
      <c r="J19" s="24">
        <f>J114</f>
        <v>5.5154999999999994</v>
      </c>
      <c r="K19" s="55"/>
      <c r="L19" s="25"/>
    </row>
    <row r="20" spans="1:13" s="50" customFormat="1" ht="21" x14ac:dyDescent="0.4">
      <c r="A20" s="17" t="s">
        <v>27</v>
      </c>
      <c r="B20" s="18" t="s">
        <v>28</v>
      </c>
      <c r="C20" s="19">
        <f>C115+C142</f>
        <v>51469.680000000008</v>
      </c>
      <c r="D20" s="19">
        <f>D115+D142</f>
        <v>15.503</v>
      </c>
      <c r="E20" s="26"/>
      <c r="F20" s="26">
        <f>F115+F142</f>
        <v>55936.2</v>
      </c>
      <c r="G20" s="26">
        <f>G115+G142</f>
        <v>16.215199999999999</v>
      </c>
      <c r="H20" s="26"/>
      <c r="I20" s="19">
        <f>I115+I142</f>
        <v>107405.88</v>
      </c>
      <c r="J20" s="19">
        <f>J115+J142</f>
        <v>15.859100000000002</v>
      </c>
      <c r="K20" s="58"/>
      <c r="L20" s="21"/>
      <c r="M20" s="59"/>
    </row>
    <row r="21" spans="1:13" s="50" customFormat="1" ht="41.4" x14ac:dyDescent="0.4">
      <c r="A21" s="27" t="s">
        <v>29</v>
      </c>
      <c r="B21" s="18" t="s">
        <v>30</v>
      </c>
      <c r="C21" s="19">
        <f>C23+C24</f>
        <v>311219.71000000002</v>
      </c>
      <c r="D21" s="19">
        <f>D23+D24</f>
        <v>97.731599999999986</v>
      </c>
      <c r="E21" s="19"/>
      <c r="F21" s="19">
        <f>F23+F24</f>
        <v>269686.37699999998</v>
      </c>
      <c r="G21" s="26">
        <f>G23+G24</f>
        <v>84.02239999999999</v>
      </c>
      <c r="H21" s="19"/>
      <c r="I21" s="19">
        <f>I23+I24</f>
        <v>580906.08700000006</v>
      </c>
      <c r="J21" s="19">
        <f>J23+J24</f>
        <v>90.876999999999995</v>
      </c>
      <c r="K21" s="60"/>
      <c r="L21" s="21"/>
      <c r="M21" s="59"/>
    </row>
    <row r="22" spans="1:13" s="53" customFormat="1" ht="21" x14ac:dyDescent="0.4">
      <c r="A22" s="22"/>
      <c r="B22" s="23" t="s">
        <v>31</v>
      </c>
      <c r="C22" s="19"/>
      <c r="D22" s="19"/>
      <c r="E22" s="24"/>
      <c r="F22" s="24">
        <f t="shared" ref="F22:F85" si="0">I22-C22</f>
        <v>0</v>
      </c>
      <c r="G22" s="24"/>
      <c r="H22" s="24"/>
      <c r="I22" s="19"/>
      <c r="J22" s="19"/>
      <c r="K22" s="55"/>
      <c r="L22" s="25"/>
    </row>
    <row r="23" spans="1:13" s="53" customFormat="1" ht="21" x14ac:dyDescent="0.4">
      <c r="A23" s="22" t="s">
        <v>32</v>
      </c>
      <c r="B23" s="23" t="s">
        <v>33</v>
      </c>
      <c r="C23" s="24">
        <f>C118+C145</f>
        <v>297750.42200000002</v>
      </c>
      <c r="D23" s="24">
        <f>D118+D145</f>
        <v>94.324999999999989</v>
      </c>
      <c r="E23" s="24"/>
      <c r="F23" s="24">
        <f>F118+F145</f>
        <v>260335.16899999999</v>
      </c>
      <c r="G23" s="24">
        <f>G118+G145</f>
        <v>80.848799999999997</v>
      </c>
      <c r="H23" s="24"/>
      <c r="I23" s="24">
        <f>I118+I145</f>
        <v>558085.59100000001</v>
      </c>
      <c r="J23" s="24">
        <f>J118+J145</f>
        <v>87.5869</v>
      </c>
      <c r="K23" s="55"/>
      <c r="L23" s="25"/>
      <c r="M23" s="54"/>
    </row>
    <row r="24" spans="1:13" s="53" customFormat="1" ht="21" x14ac:dyDescent="0.4">
      <c r="A24" s="22" t="s">
        <v>34</v>
      </c>
      <c r="B24" s="23" t="s">
        <v>35</v>
      </c>
      <c r="C24" s="24">
        <f>C30+C28</f>
        <v>13469.288</v>
      </c>
      <c r="D24" s="24">
        <f>D30+D28</f>
        <v>3.4065999999999996</v>
      </c>
      <c r="E24" s="24"/>
      <c r="F24" s="24">
        <f>F30+F28</f>
        <v>9351.2080000000024</v>
      </c>
      <c r="G24" s="24">
        <f>G30+G28</f>
        <v>3.1736</v>
      </c>
      <c r="H24" s="24"/>
      <c r="I24" s="24">
        <f>I30+I28</f>
        <v>22820.496000000003</v>
      </c>
      <c r="J24" s="24">
        <f>J30+J28</f>
        <v>3.2900999999999998</v>
      </c>
      <c r="K24" s="52"/>
      <c r="L24" s="25"/>
    </row>
    <row r="25" spans="1:13" s="53" customFormat="1" ht="21" x14ac:dyDescent="0.4">
      <c r="A25" s="22"/>
      <c r="B25" s="23" t="s">
        <v>31</v>
      </c>
      <c r="C25" s="24"/>
      <c r="D25" s="24"/>
      <c r="E25" s="24"/>
      <c r="F25" s="24"/>
      <c r="G25" s="24"/>
      <c r="H25" s="24"/>
      <c r="I25" s="24"/>
      <c r="J25" s="24"/>
      <c r="K25" s="55"/>
      <c r="L25" s="25"/>
    </row>
    <row r="26" spans="1:13" s="53" customFormat="1" ht="21" x14ac:dyDescent="0.4">
      <c r="A26" s="22" t="s">
        <v>36</v>
      </c>
      <c r="B26" s="23" t="s">
        <v>18</v>
      </c>
      <c r="C26" s="24"/>
      <c r="D26" s="24"/>
      <c r="E26" s="24"/>
      <c r="F26" s="24"/>
      <c r="G26" s="24"/>
      <c r="H26" s="24"/>
      <c r="I26" s="24"/>
      <c r="J26" s="24"/>
      <c r="K26" s="55"/>
      <c r="L26" s="25"/>
    </row>
    <row r="27" spans="1:13" s="53" customFormat="1" ht="21" x14ac:dyDescent="0.4">
      <c r="A27" s="28" t="s">
        <v>37</v>
      </c>
      <c r="B27" s="29" t="s">
        <v>38</v>
      </c>
      <c r="C27" s="24">
        <f>C26-C15</f>
        <v>-319053.03600000002</v>
      </c>
      <c r="D27" s="24">
        <f>D26-D15</f>
        <v>-99.482100000000003</v>
      </c>
      <c r="E27" s="24"/>
      <c r="F27" s="24">
        <f>F26-F15</f>
        <v>-286037.16500000004</v>
      </c>
      <c r="G27" s="24">
        <f>G26-G15</f>
        <v>-88.0398</v>
      </c>
      <c r="H27" s="24"/>
      <c r="I27" s="24">
        <f>I26-I15</f>
        <v>-605090.201</v>
      </c>
      <c r="J27" s="24">
        <f>J26-J15</f>
        <v>-93.760949999999994</v>
      </c>
      <c r="K27" s="55"/>
      <c r="L27" s="25"/>
    </row>
    <row r="28" spans="1:13" s="53" customFormat="1" ht="21" x14ac:dyDescent="0.4">
      <c r="A28" s="22" t="s">
        <v>39</v>
      </c>
      <c r="B28" s="23" t="s">
        <v>40</v>
      </c>
      <c r="C28" s="24"/>
      <c r="D28" s="24"/>
      <c r="E28" s="24"/>
      <c r="F28" s="24"/>
      <c r="G28" s="24"/>
      <c r="H28" s="24"/>
      <c r="I28" s="24"/>
      <c r="J28" s="24"/>
      <c r="K28" s="55"/>
      <c r="L28" s="25"/>
    </row>
    <row r="29" spans="1:13" s="53" customFormat="1" ht="21" x14ac:dyDescent="0.4">
      <c r="A29" s="28" t="s">
        <v>41</v>
      </c>
      <c r="B29" s="29" t="s">
        <v>42</v>
      </c>
      <c r="C29" s="24">
        <f>C28-C16</f>
        <v>-558.27200000000005</v>
      </c>
      <c r="D29" s="24">
        <f>D28-D16</f>
        <v>-0.1729</v>
      </c>
      <c r="E29" s="24"/>
      <c r="F29" s="24">
        <f t="shared" si="0"/>
        <v>-461.02100000000007</v>
      </c>
      <c r="G29" s="24">
        <f>G28-G16</f>
        <v>-0.159</v>
      </c>
      <c r="H29" s="24"/>
      <c r="I29" s="24">
        <f>I28-I16</f>
        <v>-1019.2930000000001</v>
      </c>
      <c r="J29" s="24">
        <f>J28-J16</f>
        <v>-0.16594999999999999</v>
      </c>
      <c r="K29" s="55"/>
      <c r="L29" s="25"/>
    </row>
    <row r="30" spans="1:13" s="53" customFormat="1" ht="21" x14ac:dyDescent="0.4">
      <c r="A30" s="22" t="s">
        <v>43</v>
      </c>
      <c r="B30" s="23" t="s">
        <v>22</v>
      </c>
      <c r="C30" s="24">
        <f>C119+C146</f>
        <v>13469.288</v>
      </c>
      <c r="D30" s="24">
        <f>D119+D146</f>
        <v>3.4065999999999996</v>
      </c>
      <c r="E30" s="24"/>
      <c r="F30" s="24">
        <f>F119+F146</f>
        <v>9351.2080000000024</v>
      </c>
      <c r="G30" s="24">
        <f>G119+G146</f>
        <v>3.1736</v>
      </c>
      <c r="H30" s="24"/>
      <c r="I30" s="24">
        <f>I119+I146</f>
        <v>22820.496000000003</v>
      </c>
      <c r="J30" s="24">
        <f>J119+J146</f>
        <v>3.2900999999999998</v>
      </c>
      <c r="K30" s="55"/>
      <c r="L30" s="25"/>
    </row>
    <row r="31" spans="1:13" s="53" customFormat="1" ht="21" x14ac:dyDescent="0.4">
      <c r="A31" s="28" t="s">
        <v>44</v>
      </c>
      <c r="B31" s="29" t="s">
        <v>45</v>
      </c>
      <c r="C31" s="24">
        <f>C30-C17</f>
        <v>11219.269</v>
      </c>
      <c r="D31" s="24">
        <f>D30-D17</f>
        <v>2.6713999999999998</v>
      </c>
      <c r="E31" s="24"/>
      <c r="F31" s="24">
        <f>F30-F17</f>
        <v>7324.7660000000024</v>
      </c>
      <c r="G31" s="24">
        <f>G30-G17</f>
        <v>2.5793999999999997</v>
      </c>
      <c r="H31" s="24"/>
      <c r="I31" s="24">
        <f>I30-I17</f>
        <v>18544.035000000003</v>
      </c>
      <c r="J31" s="24">
        <f>J30-J17</f>
        <v>2.6254</v>
      </c>
      <c r="K31" s="55"/>
      <c r="L31" s="25"/>
    </row>
    <row r="32" spans="1:13" s="53" customFormat="1" ht="21" x14ac:dyDescent="0.4">
      <c r="A32" s="28" t="s">
        <v>46</v>
      </c>
      <c r="B32" s="23" t="s">
        <v>26</v>
      </c>
      <c r="C32" s="24"/>
      <c r="D32" s="24"/>
      <c r="E32" s="24"/>
      <c r="F32" s="24">
        <f t="shared" si="0"/>
        <v>0</v>
      </c>
      <c r="G32" s="24"/>
      <c r="H32" s="24"/>
      <c r="I32" s="24"/>
      <c r="J32" s="24"/>
      <c r="K32" s="55"/>
      <c r="L32" s="25"/>
    </row>
    <row r="33" spans="1:12" s="53" customFormat="1" ht="21" x14ac:dyDescent="0.4">
      <c r="A33" s="28" t="s">
        <v>47</v>
      </c>
      <c r="B33" s="29" t="s">
        <v>48</v>
      </c>
      <c r="C33" s="24">
        <f>C32-C19</f>
        <v>-17654.650000000001</v>
      </c>
      <c r="D33" s="24">
        <f>D32-D19</f>
        <v>-5.8979999999999997</v>
      </c>
      <c r="E33" s="24"/>
      <c r="F33" s="24">
        <f t="shared" si="0"/>
        <v>-17189.693999999996</v>
      </c>
      <c r="G33" s="24">
        <f>G32-G19</f>
        <v>-5.133</v>
      </c>
      <c r="H33" s="24"/>
      <c r="I33" s="24">
        <f>I32-I19</f>
        <v>-34844.343999999997</v>
      </c>
      <c r="J33" s="24">
        <f>J32-J19</f>
        <v>-5.5154999999999994</v>
      </c>
      <c r="K33" s="55"/>
      <c r="L33" s="25"/>
    </row>
    <row r="34" spans="1:12" s="53" customFormat="1" ht="21" x14ac:dyDescent="0.4">
      <c r="A34" s="28"/>
      <c r="B34" s="29" t="s">
        <v>49</v>
      </c>
      <c r="C34" s="24"/>
      <c r="D34" s="24"/>
      <c r="E34" s="24"/>
      <c r="F34" s="24"/>
      <c r="G34" s="24"/>
      <c r="H34" s="24"/>
      <c r="I34" s="24"/>
      <c r="J34" s="24"/>
      <c r="K34" s="55"/>
      <c r="L34" s="25"/>
    </row>
    <row r="35" spans="1:12" s="50" customFormat="1" ht="21" hidden="1" x14ac:dyDescent="0.4">
      <c r="A35" s="17" t="s">
        <v>110</v>
      </c>
      <c r="B35" s="18" t="s">
        <v>111</v>
      </c>
      <c r="C35" s="24"/>
      <c r="D35" s="24"/>
      <c r="E35" s="19"/>
      <c r="F35" s="19">
        <f t="shared" si="0"/>
        <v>0</v>
      </c>
      <c r="G35" s="19"/>
      <c r="H35" s="19"/>
      <c r="I35" s="24"/>
      <c r="J35" s="24"/>
      <c r="K35" s="60"/>
      <c r="L35" s="21"/>
    </row>
    <row r="36" spans="1:12" s="53" customFormat="1" ht="21" hidden="1" x14ac:dyDescent="0.4">
      <c r="A36" s="22"/>
      <c r="B36" s="23" t="s">
        <v>10</v>
      </c>
      <c r="C36" s="24"/>
      <c r="D36" s="24"/>
      <c r="E36" s="24"/>
      <c r="F36" s="24">
        <f t="shared" si="0"/>
        <v>0</v>
      </c>
      <c r="G36" s="24"/>
      <c r="H36" s="24"/>
      <c r="I36" s="24"/>
      <c r="J36" s="24"/>
      <c r="K36" s="55"/>
      <c r="L36" s="25"/>
    </row>
    <row r="37" spans="1:12" s="53" customFormat="1" ht="21" hidden="1" x14ac:dyDescent="0.4">
      <c r="A37" s="22" t="s">
        <v>112</v>
      </c>
      <c r="B37" s="23" t="s">
        <v>50</v>
      </c>
      <c r="C37" s="24"/>
      <c r="D37" s="24"/>
      <c r="E37" s="24"/>
      <c r="F37" s="24">
        <f t="shared" si="0"/>
        <v>0</v>
      </c>
      <c r="G37" s="24"/>
      <c r="H37" s="24"/>
      <c r="I37" s="24"/>
      <c r="J37" s="24"/>
      <c r="K37" s="55"/>
      <c r="L37" s="25"/>
    </row>
    <row r="38" spans="1:12" s="53" customFormat="1" ht="21" hidden="1" x14ac:dyDescent="0.4">
      <c r="A38" s="22" t="s">
        <v>113</v>
      </c>
      <c r="B38" s="23" t="s">
        <v>14</v>
      </c>
      <c r="C38" s="24"/>
      <c r="D38" s="24"/>
      <c r="E38" s="24"/>
      <c r="F38" s="24">
        <f t="shared" si="0"/>
        <v>0</v>
      </c>
      <c r="G38" s="24"/>
      <c r="H38" s="24"/>
      <c r="I38" s="24"/>
      <c r="J38" s="24"/>
      <c r="K38" s="55"/>
      <c r="L38" s="25"/>
    </row>
    <row r="39" spans="1:12" s="53" customFormat="1" ht="21" hidden="1" x14ac:dyDescent="0.4">
      <c r="A39" s="22"/>
      <c r="B39" s="23" t="s">
        <v>10</v>
      </c>
      <c r="C39" s="24"/>
      <c r="D39" s="24"/>
      <c r="E39" s="24"/>
      <c r="F39" s="24">
        <f t="shared" si="0"/>
        <v>0</v>
      </c>
      <c r="G39" s="24"/>
      <c r="H39" s="24"/>
      <c r="I39" s="24"/>
      <c r="J39" s="24"/>
      <c r="K39" s="55"/>
      <c r="L39" s="25"/>
    </row>
    <row r="40" spans="1:12" s="53" customFormat="1" ht="21" hidden="1" x14ac:dyDescent="0.4">
      <c r="A40" s="22" t="s">
        <v>114</v>
      </c>
      <c r="B40" s="23" t="s">
        <v>115</v>
      </c>
      <c r="C40" s="24"/>
      <c r="D40" s="24"/>
      <c r="E40" s="24"/>
      <c r="F40" s="24">
        <f t="shared" si="0"/>
        <v>0</v>
      </c>
      <c r="G40" s="24"/>
      <c r="H40" s="24"/>
      <c r="I40" s="24"/>
      <c r="J40" s="24"/>
      <c r="K40" s="55"/>
      <c r="L40" s="25"/>
    </row>
    <row r="41" spans="1:12" s="53" customFormat="1" ht="21" hidden="1" x14ac:dyDescent="0.4">
      <c r="A41" s="22" t="s">
        <v>116</v>
      </c>
      <c r="B41" s="23" t="s">
        <v>117</v>
      </c>
      <c r="C41" s="24"/>
      <c r="D41" s="24"/>
      <c r="E41" s="24"/>
      <c r="F41" s="24">
        <f t="shared" si="0"/>
        <v>0</v>
      </c>
      <c r="G41" s="24"/>
      <c r="H41" s="24"/>
      <c r="I41" s="24"/>
      <c r="J41" s="24"/>
      <c r="K41" s="55"/>
      <c r="L41" s="25"/>
    </row>
    <row r="42" spans="1:12" s="61" customFormat="1" ht="21.6" hidden="1" thickBot="1" x14ac:dyDescent="0.45">
      <c r="A42" s="22"/>
      <c r="B42" s="23" t="s">
        <v>49</v>
      </c>
      <c r="C42" s="24"/>
      <c r="D42" s="24"/>
      <c r="E42" s="24"/>
      <c r="F42" s="24">
        <f t="shared" si="0"/>
        <v>0</v>
      </c>
      <c r="G42" s="24"/>
      <c r="H42" s="24"/>
      <c r="I42" s="24"/>
      <c r="J42" s="24"/>
      <c r="K42" s="55"/>
      <c r="L42" s="25"/>
    </row>
    <row r="43" spans="1:12" s="50" customFormat="1" ht="21" hidden="1" x14ac:dyDescent="0.4">
      <c r="A43" s="17" t="s">
        <v>118</v>
      </c>
      <c r="B43" s="18" t="s">
        <v>51</v>
      </c>
      <c r="C43" s="19"/>
      <c r="D43" s="19"/>
      <c r="E43" s="19"/>
      <c r="F43" s="19">
        <f t="shared" si="0"/>
        <v>0</v>
      </c>
      <c r="G43" s="19"/>
      <c r="H43" s="19"/>
      <c r="I43" s="19"/>
      <c r="J43" s="19"/>
      <c r="K43" s="60"/>
      <c r="L43" s="21"/>
    </row>
    <row r="44" spans="1:12" s="50" customFormat="1" ht="21" hidden="1" x14ac:dyDescent="0.4">
      <c r="A44" s="17" t="s">
        <v>119</v>
      </c>
      <c r="B44" s="18" t="s">
        <v>52</v>
      </c>
      <c r="C44" s="19"/>
      <c r="D44" s="19"/>
      <c r="E44" s="19"/>
      <c r="F44" s="19">
        <f t="shared" si="0"/>
        <v>0</v>
      </c>
      <c r="G44" s="19"/>
      <c r="H44" s="19"/>
      <c r="I44" s="19"/>
      <c r="J44" s="19"/>
      <c r="K44" s="60"/>
      <c r="L44" s="21"/>
    </row>
    <row r="45" spans="1:12" s="53" customFormat="1" ht="21" hidden="1" x14ac:dyDescent="0.4">
      <c r="A45" s="22"/>
      <c r="B45" s="23" t="s">
        <v>31</v>
      </c>
      <c r="C45" s="24"/>
      <c r="D45" s="24"/>
      <c r="E45" s="24"/>
      <c r="F45" s="24">
        <f t="shared" si="0"/>
        <v>0</v>
      </c>
      <c r="G45" s="24"/>
      <c r="H45" s="24"/>
      <c r="I45" s="24"/>
      <c r="J45" s="24"/>
      <c r="K45" s="55"/>
      <c r="L45" s="25"/>
    </row>
    <row r="46" spans="1:12" s="53" customFormat="1" ht="21" hidden="1" x14ac:dyDescent="0.4">
      <c r="A46" s="22" t="s">
        <v>120</v>
      </c>
      <c r="B46" s="23" t="s">
        <v>33</v>
      </c>
      <c r="C46" s="24"/>
      <c r="D46" s="24"/>
      <c r="E46" s="24"/>
      <c r="F46" s="24">
        <f t="shared" si="0"/>
        <v>0</v>
      </c>
      <c r="G46" s="24"/>
      <c r="H46" s="24"/>
      <c r="I46" s="24"/>
      <c r="J46" s="24"/>
      <c r="K46" s="55"/>
      <c r="L46" s="25"/>
    </row>
    <row r="47" spans="1:12" s="53" customFormat="1" ht="21" hidden="1" x14ac:dyDescent="0.4">
      <c r="A47" s="22" t="s">
        <v>121</v>
      </c>
      <c r="B47" s="23" t="s">
        <v>35</v>
      </c>
      <c r="C47" s="24"/>
      <c r="D47" s="24"/>
      <c r="E47" s="24"/>
      <c r="F47" s="24">
        <f t="shared" si="0"/>
        <v>0</v>
      </c>
      <c r="G47" s="24"/>
      <c r="H47" s="24"/>
      <c r="I47" s="24"/>
      <c r="J47" s="24"/>
      <c r="K47" s="55"/>
      <c r="L47" s="25"/>
    </row>
    <row r="48" spans="1:12" s="53" customFormat="1" ht="21" hidden="1" x14ac:dyDescent="0.4">
      <c r="A48" s="22"/>
      <c r="B48" s="23" t="s">
        <v>31</v>
      </c>
      <c r="C48" s="24"/>
      <c r="D48" s="24"/>
      <c r="E48" s="24"/>
      <c r="F48" s="24">
        <f t="shared" si="0"/>
        <v>0</v>
      </c>
      <c r="G48" s="24"/>
      <c r="H48" s="24"/>
      <c r="I48" s="24"/>
      <c r="J48" s="24"/>
      <c r="K48" s="55"/>
      <c r="L48" s="25"/>
    </row>
    <row r="49" spans="1:12" s="53" customFormat="1" ht="21" hidden="1" x14ac:dyDescent="0.4">
      <c r="A49" s="22" t="s">
        <v>122</v>
      </c>
      <c r="B49" s="23" t="s">
        <v>115</v>
      </c>
      <c r="C49" s="24"/>
      <c r="D49" s="24"/>
      <c r="E49" s="24"/>
      <c r="F49" s="24">
        <f t="shared" si="0"/>
        <v>0</v>
      </c>
      <c r="G49" s="24"/>
      <c r="H49" s="24"/>
      <c r="I49" s="24"/>
      <c r="J49" s="24"/>
      <c r="K49" s="55"/>
      <c r="L49" s="25"/>
    </row>
    <row r="50" spans="1:12" s="53" customFormat="1" ht="21" hidden="1" x14ac:dyDescent="0.4">
      <c r="A50" s="30" t="s">
        <v>123</v>
      </c>
      <c r="B50" s="23" t="s">
        <v>124</v>
      </c>
      <c r="C50" s="24"/>
      <c r="D50" s="24"/>
      <c r="E50" s="24"/>
      <c r="F50" s="24">
        <f t="shared" si="0"/>
        <v>0</v>
      </c>
      <c r="G50" s="24"/>
      <c r="H50" s="24"/>
      <c r="I50" s="24"/>
      <c r="J50" s="24"/>
      <c r="K50" s="55"/>
      <c r="L50" s="25"/>
    </row>
    <row r="51" spans="1:12" s="53" customFormat="1" ht="21" hidden="1" x14ac:dyDescent="0.4">
      <c r="A51" s="22" t="s">
        <v>125</v>
      </c>
      <c r="B51" s="23" t="s">
        <v>117</v>
      </c>
      <c r="C51" s="24"/>
      <c r="D51" s="24"/>
      <c r="E51" s="24"/>
      <c r="F51" s="24">
        <f t="shared" si="0"/>
        <v>0</v>
      </c>
      <c r="G51" s="24"/>
      <c r="H51" s="24"/>
      <c r="I51" s="24"/>
      <c r="J51" s="24"/>
      <c r="K51" s="55"/>
      <c r="L51" s="25"/>
    </row>
    <row r="52" spans="1:12" s="53" customFormat="1" ht="21" hidden="1" x14ac:dyDescent="0.4">
      <c r="A52" s="30" t="s">
        <v>126</v>
      </c>
      <c r="B52" s="23" t="s">
        <v>127</v>
      </c>
      <c r="C52" s="24"/>
      <c r="D52" s="24"/>
      <c r="E52" s="24"/>
      <c r="F52" s="24">
        <f t="shared" si="0"/>
        <v>0</v>
      </c>
      <c r="G52" s="24"/>
      <c r="H52" s="24"/>
      <c r="I52" s="24"/>
      <c r="J52" s="24"/>
      <c r="K52" s="55"/>
      <c r="L52" s="25"/>
    </row>
    <row r="53" spans="1:12" s="53" customFormat="1" ht="21" hidden="1" x14ac:dyDescent="0.4">
      <c r="A53" s="22"/>
      <c r="B53" s="23" t="s">
        <v>49</v>
      </c>
      <c r="C53" s="24"/>
      <c r="D53" s="24"/>
      <c r="E53" s="24"/>
      <c r="F53" s="24">
        <f t="shared" si="0"/>
        <v>0</v>
      </c>
      <c r="G53" s="24"/>
      <c r="H53" s="24"/>
      <c r="I53" s="24"/>
      <c r="J53" s="24"/>
      <c r="K53" s="55"/>
      <c r="L53" s="25"/>
    </row>
    <row r="54" spans="1:12" s="53" customFormat="1" ht="21" hidden="1" x14ac:dyDescent="0.4">
      <c r="A54" s="22" t="s">
        <v>128</v>
      </c>
      <c r="B54" s="23" t="s">
        <v>129</v>
      </c>
      <c r="C54" s="24"/>
      <c r="D54" s="24"/>
      <c r="E54" s="24"/>
      <c r="F54" s="24">
        <f t="shared" si="0"/>
        <v>0</v>
      </c>
      <c r="G54" s="24"/>
      <c r="H54" s="24"/>
      <c r="I54" s="24"/>
      <c r="J54" s="24"/>
      <c r="K54" s="55"/>
      <c r="L54" s="25"/>
    </row>
    <row r="55" spans="1:12" s="53" customFormat="1" ht="21" hidden="1" x14ac:dyDescent="0.4">
      <c r="A55" s="22" t="s">
        <v>130</v>
      </c>
      <c r="B55" s="31" t="s">
        <v>131</v>
      </c>
      <c r="C55" s="24"/>
      <c r="D55" s="24"/>
      <c r="E55" s="24"/>
      <c r="F55" s="24">
        <f t="shared" si="0"/>
        <v>0</v>
      </c>
      <c r="G55" s="24"/>
      <c r="H55" s="24"/>
      <c r="I55" s="24"/>
      <c r="J55" s="24"/>
      <c r="K55" s="55"/>
      <c r="L55" s="25"/>
    </row>
    <row r="56" spans="1:12" s="53" customFormat="1" ht="21" hidden="1" x14ac:dyDescent="0.4">
      <c r="A56" s="22" t="s">
        <v>132</v>
      </c>
      <c r="B56" s="31" t="s">
        <v>133</v>
      </c>
      <c r="C56" s="24"/>
      <c r="D56" s="24"/>
      <c r="E56" s="24"/>
      <c r="F56" s="24">
        <f t="shared" si="0"/>
        <v>0</v>
      </c>
      <c r="G56" s="24"/>
      <c r="H56" s="24"/>
      <c r="I56" s="24"/>
      <c r="J56" s="24"/>
      <c r="K56" s="55"/>
      <c r="L56" s="25"/>
    </row>
    <row r="57" spans="1:12" s="53" customFormat="1" ht="21" hidden="1" x14ac:dyDescent="0.4">
      <c r="A57" s="22" t="s">
        <v>134</v>
      </c>
      <c r="B57" s="31" t="s">
        <v>135</v>
      </c>
      <c r="C57" s="24"/>
      <c r="D57" s="24"/>
      <c r="E57" s="24"/>
      <c r="F57" s="24">
        <f t="shared" si="0"/>
        <v>0</v>
      </c>
      <c r="G57" s="24"/>
      <c r="H57" s="24"/>
      <c r="I57" s="24"/>
      <c r="J57" s="24"/>
      <c r="K57" s="55"/>
      <c r="L57" s="25"/>
    </row>
    <row r="58" spans="1:12" s="53" customFormat="1" ht="21" hidden="1" x14ac:dyDescent="0.4">
      <c r="A58" s="22" t="s">
        <v>136</v>
      </c>
      <c r="B58" s="31" t="s">
        <v>53</v>
      </c>
      <c r="C58" s="24"/>
      <c r="D58" s="24"/>
      <c r="E58" s="24"/>
      <c r="F58" s="24">
        <f t="shared" si="0"/>
        <v>0</v>
      </c>
      <c r="G58" s="24"/>
      <c r="H58" s="24"/>
      <c r="I58" s="24"/>
      <c r="J58" s="24"/>
      <c r="K58" s="55"/>
      <c r="L58" s="25"/>
    </row>
    <row r="59" spans="1:12" s="50" customFormat="1" ht="41.4" hidden="1" x14ac:dyDescent="0.4">
      <c r="A59" s="17" t="s">
        <v>137</v>
      </c>
      <c r="B59" s="62" t="s">
        <v>138</v>
      </c>
      <c r="C59" s="19"/>
      <c r="D59" s="19"/>
      <c r="E59" s="19"/>
      <c r="F59" s="19">
        <f t="shared" si="0"/>
        <v>0</v>
      </c>
      <c r="G59" s="19"/>
      <c r="H59" s="19"/>
      <c r="I59" s="19"/>
      <c r="J59" s="19"/>
      <c r="K59" s="60"/>
      <c r="L59" s="21"/>
    </row>
    <row r="60" spans="1:12" s="53" customFormat="1" ht="21" hidden="1" x14ac:dyDescent="0.4">
      <c r="A60" s="22"/>
      <c r="B60" s="23" t="s">
        <v>10</v>
      </c>
      <c r="C60" s="24"/>
      <c r="D60" s="24"/>
      <c r="E60" s="24"/>
      <c r="F60" s="24">
        <f t="shared" si="0"/>
        <v>0</v>
      </c>
      <c r="G60" s="24"/>
      <c r="H60" s="24"/>
      <c r="I60" s="24"/>
      <c r="J60" s="24"/>
      <c r="K60" s="55"/>
      <c r="L60" s="25"/>
    </row>
    <row r="61" spans="1:12" s="53" customFormat="1" ht="21" hidden="1" x14ac:dyDescent="0.4">
      <c r="A61" s="22" t="s">
        <v>139</v>
      </c>
      <c r="B61" s="23" t="s">
        <v>50</v>
      </c>
      <c r="C61" s="24"/>
      <c r="D61" s="24"/>
      <c r="E61" s="24"/>
      <c r="F61" s="24">
        <f t="shared" si="0"/>
        <v>0</v>
      </c>
      <c r="G61" s="24"/>
      <c r="H61" s="24"/>
      <c r="I61" s="24"/>
      <c r="J61" s="24"/>
      <c r="K61" s="55"/>
      <c r="L61" s="25"/>
    </row>
    <row r="62" spans="1:12" s="53" customFormat="1" ht="21" hidden="1" x14ac:dyDescent="0.4">
      <c r="A62" s="22" t="s">
        <v>140</v>
      </c>
      <c r="B62" s="23" t="s">
        <v>14</v>
      </c>
      <c r="C62" s="24"/>
      <c r="D62" s="24"/>
      <c r="E62" s="24"/>
      <c r="F62" s="24">
        <f t="shared" si="0"/>
        <v>0</v>
      </c>
      <c r="G62" s="24"/>
      <c r="H62" s="24"/>
      <c r="I62" s="24"/>
      <c r="J62" s="24"/>
      <c r="K62" s="55"/>
      <c r="L62" s="25"/>
    </row>
    <row r="63" spans="1:12" s="53" customFormat="1" ht="21" hidden="1" x14ac:dyDescent="0.4">
      <c r="A63" s="22"/>
      <c r="B63" s="23" t="s">
        <v>10</v>
      </c>
      <c r="C63" s="24"/>
      <c r="D63" s="24"/>
      <c r="E63" s="24"/>
      <c r="F63" s="24">
        <f t="shared" si="0"/>
        <v>0</v>
      </c>
      <c r="G63" s="24"/>
      <c r="H63" s="24"/>
      <c r="I63" s="24"/>
      <c r="J63" s="24"/>
      <c r="K63" s="55"/>
      <c r="L63" s="25"/>
    </row>
    <row r="64" spans="1:12" s="53" customFormat="1" ht="21" hidden="1" x14ac:dyDescent="0.4">
      <c r="A64" s="22" t="s">
        <v>141</v>
      </c>
      <c r="B64" s="23" t="s">
        <v>18</v>
      </c>
      <c r="C64" s="24"/>
      <c r="D64" s="24"/>
      <c r="E64" s="24"/>
      <c r="F64" s="24">
        <f t="shared" si="0"/>
        <v>0</v>
      </c>
      <c r="G64" s="24"/>
      <c r="H64" s="24"/>
      <c r="I64" s="24"/>
      <c r="J64" s="24"/>
      <c r="K64" s="55"/>
      <c r="L64" s="25"/>
    </row>
    <row r="65" spans="1:12" s="53" customFormat="1" ht="21" hidden="1" x14ac:dyDescent="0.4">
      <c r="A65" s="63" t="s">
        <v>142</v>
      </c>
      <c r="B65" s="64" t="s">
        <v>117</v>
      </c>
      <c r="C65" s="32"/>
      <c r="D65" s="32"/>
      <c r="E65" s="32"/>
      <c r="F65" s="32">
        <f t="shared" si="0"/>
        <v>0</v>
      </c>
      <c r="G65" s="32"/>
      <c r="H65" s="32"/>
      <c r="I65" s="32"/>
      <c r="J65" s="32"/>
      <c r="K65" s="65"/>
      <c r="L65" s="33"/>
    </row>
    <row r="66" spans="1:12" s="66" customFormat="1" ht="21" hidden="1" x14ac:dyDescent="0.4">
      <c r="A66" s="22"/>
      <c r="B66" s="23" t="s">
        <v>49</v>
      </c>
      <c r="C66" s="24"/>
      <c r="D66" s="24"/>
      <c r="E66" s="24"/>
      <c r="F66" s="24">
        <f t="shared" si="0"/>
        <v>0</v>
      </c>
      <c r="G66" s="24"/>
      <c r="H66" s="24"/>
      <c r="I66" s="24"/>
      <c r="J66" s="24"/>
      <c r="K66" s="55"/>
      <c r="L66" s="34"/>
    </row>
    <row r="67" spans="1:12" s="70" customFormat="1" ht="20.399999999999999" hidden="1" x14ac:dyDescent="0.35">
      <c r="A67" s="67" t="s">
        <v>143</v>
      </c>
      <c r="B67" s="68" t="s">
        <v>51</v>
      </c>
      <c r="C67" s="35"/>
      <c r="D67" s="35"/>
      <c r="E67" s="35"/>
      <c r="F67" s="35">
        <f t="shared" si="0"/>
        <v>0</v>
      </c>
      <c r="G67" s="35"/>
      <c r="H67" s="35"/>
      <c r="I67" s="35"/>
      <c r="J67" s="35"/>
      <c r="K67" s="69"/>
      <c r="L67" s="36"/>
    </row>
    <row r="68" spans="1:12" s="70" customFormat="1" ht="20.399999999999999" hidden="1" x14ac:dyDescent="0.35">
      <c r="A68" s="17" t="s">
        <v>144</v>
      </c>
      <c r="B68" s="18" t="s">
        <v>52</v>
      </c>
      <c r="C68" s="19"/>
      <c r="D68" s="19"/>
      <c r="E68" s="19"/>
      <c r="F68" s="19">
        <f t="shared" si="0"/>
        <v>0</v>
      </c>
      <c r="G68" s="19"/>
      <c r="H68" s="19"/>
      <c r="I68" s="19"/>
      <c r="J68" s="19"/>
      <c r="K68" s="60"/>
      <c r="L68" s="21"/>
    </row>
    <row r="69" spans="1:12" s="53" customFormat="1" ht="21" hidden="1" x14ac:dyDescent="0.4">
      <c r="A69" s="22"/>
      <c r="B69" s="23" t="s">
        <v>31</v>
      </c>
      <c r="C69" s="24"/>
      <c r="D69" s="24"/>
      <c r="E69" s="24"/>
      <c r="F69" s="24">
        <f t="shared" si="0"/>
        <v>0</v>
      </c>
      <c r="G69" s="24"/>
      <c r="H69" s="24"/>
      <c r="I69" s="24"/>
      <c r="J69" s="24"/>
      <c r="K69" s="55"/>
      <c r="L69" s="25"/>
    </row>
    <row r="70" spans="1:12" s="53" customFormat="1" ht="21" hidden="1" x14ac:dyDescent="0.4">
      <c r="A70" s="22" t="s">
        <v>145</v>
      </c>
      <c r="B70" s="23" t="s">
        <v>33</v>
      </c>
      <c r="C70" s="24"/>
      <c r="D70" s="24"/>
      <c r="E70" s="24"/>
      <c r="F70" s="24">
        <f t="shared" si="0"/>
        <v>0</v>
      </c>
      <c r="G70" s="24"/>
      <c r="H70" s="24"/>
      <c r="I70" s="24"/>
      <c r="J70" s="24"/>
      <c r="K70" s="55"/>
      <c r="L70" s="25"/>
    </row>
    <row r="71" spans="1:12" s="71" customFormat="1" ht="21" hidden="1" x14ac:dyDescent="0.4">
      <c r="A71" s="22" t="s">
        <v>146</v>
      </c>
      <c r="B71" s="23" t="s">
        <v>35</v>
      </c>
      <c r="C71" s="24"/>
      <c r="D71" s="24"/>
      <c r="E71" s="24"/>
      <c r="F71" s="24">
        <f t="shared" si="0"/>
        <v>0</v>
      </c>
      <c r="G71" s="24"/>
      <c r="H71" s="24"/>
      <c r="I71" s="24"/>
      <c r="J71" s="24"/>
      <c r="K71" s="52"/>
      <c r="L71" s="25"/>
    </row>
    <row r="72" spans="1:12" s="53" customFormat="1" ht="21" hidden="1" x14ac:dyDescent="0.4">
      <c r="A72" s="22"/>
      <c r="B72" s="23" t="s">
        <v>31</v>
      </c>
      <c r="C72" s="24"/>
      <c r="D72" s="24"/>
      <c r="E72" s="24"/>
      <c r="F72" s="24">
        <f t="shared" si="0"/>
        <v>0</v>
      </c>
      <c r="G72" s="24"/>
      <c r="H72" s="24"/>
      <c r="I72" s="24"/>
      <c r="J72" s="24"/>
      <c r="K72" s="55"/>
      <c r="L72" s="25"/>
    </row>
    <row r="73" spans="1:12" s="53" customFormat="1" ht="21" hidden="1" x14ac:dyDescent="0.4">
      <c r="A73" s="28" t="s">
        <v>147</v>
      </c>
      <c r="B73" s="23" t="s">
        <v>18</v>
      </c>
      <c r="C73" s="24"/>
      <c r="D73" s="24"/>
      <c r="E73" s="24"/>
      <c r="F73" s="24">
        <f t="shared" si="0"/>
        <v>0</v>
      </c>
      <c r="G73" s="24"/>
      <c r="H73" s="24"/>
      <c r="I73" s="24"/>
      <c r="J73" s="24"/>
      <c r="K73" s="55"/>
      <c r="L73" s="25"/>
    </row>
    <row r="74" spans="1:12" s="53" customFormat="1" ht="21" hidden="1" x14ac:dyDescent="0.4">
      <c r="A74" s="28" t="s">
        <v>148</v>
      </c>
      <c r="B74" s="29" t="s">
        <v>149</v>
      </c>
      <c r="C74" s="24"/>
      <c r="D74" s="24"/>
      <c r="E74" s="24"/>
      <c r="F74" s="24">
        <f t="shared" si="0"/>
        <v>0</v>
      </c>
      <c r="G74" s="24"/>
      <c r="H74" s="24"/>
      <c r="I74" s="24"/>
      <c r="J74" s="24"/>
      <c r="K74" s="55"/>
      <c r="L74" s="25"/>
    </row>
    <row r="75" spans="1:12" s="53" customFormat="1" ht="21" hidden="1" x14ac:dyDescent="0.4">
      <c r="A75" s="28" t="s">
        <v>150</v>
      </c>
      <c r="B75" s="29" t="s">
        <v>117</v>
      </c>
      <c r="C75" s="24"/>
      <c r="D75" s="24"/>
      <c r="E75" s="24"/>
      <c r="F75" s="24">
        <f t="shared" si="0"/>
        <v>0</v>
      </c>
      <c r="G75" s="24"/>
      <c r="H75" s="24"/>
      <c r="I75" s="24"/>
      <c r="J75" s="24"/>
      <c r="K75" s="55"/>
      <c r="L75" s="25"/>
    </row>
    <row r="76" spans="1:12" s="53" customFormat="1" ht="21" hidden="1" x14ac:dyDescent="0.4">
      <c r="A76" s="28" t="s">
        <v>151</v>
      </c>
      <c r="B76" s="29" t="s">
        <v>152</v>
      </c>
      <c r="C76" s="24"/>
      <c r="D76" s="24"/>
      <c r="E76" s="24"/>
      <c r="F76" s="24">
        <f t="shared" si="0"/>
        <v>0</v>
      </c>
      <c r="G76" s="24"/>
      <c r="H76" s="24"/>
      <c r="I76" s="24"/>
      <c r="J76" s="24"/>
      <c r="K76" s="55"/>
      <c r="L76" s="25"/>
    </row>
    <row r="77" spans="1:12" s="53" customFormat="1" ht="21" hidden="1" x14ac:dyDescent="0.4">
      <c r="A77" s="22"/>
      <c r="B77" s="23" t="s">
        <v>49</v>
      </c>
      <c r="C77" s="24"/>
      <c r="D77" s="24"/>
      <c r="E77" s="24"/>
      <c r="F77" s="24">
        <f t="shared" si="0"/>
        <v>0</v>
      </c>
      <c r="G77" s="24"/>
      <c r="H77" s="24"/>
      <c r="I77" s="24"/>
      <c r="J77" s="24"/>
      <c r="K77" s="55"/>
      <c r="L77" s="25"/>
    </row>
    <row r="78" spans="1:12" s="53" customFormat="1" ht="21" hidden="1" x14ac:dyDescent="0.4">
      <c r="A78" s="22" t="s">
        <v>153</v>
      </c>
      <c r="B78" s="23" t="s">
        <v>154</v>
      </c>
      <c r="C78" s="24"/>
      <c r="D78" s="24"/>
      <c r="E78" s="24"/>
      <c r="F78" s="24">
        <f t="shared" si="0"/>
        <v>0</v>
      </c>
      <c r="G78" s="24"/>
      <c r="H78" s="24"/>
      <c r="I78" s="24"/>
      <c r="J78" s="24"/>
      <c r="K78" s="55"/>
      <c r="L78" s="25"/>
    </row>
    <row r="79" spans="1:12" s="53" customFormat="1" ht="21" hidden="1" x14ac:dyDescent="0.4">
      <c r="A79" s="22" t="s">
        <v>155</v>
      </c>
      <c r="B79" s="31" t="s">
        <v>133</v>
      </c>
      <c r="C79" s="24"/>
      <c r="D79" s="24"/>
      <c r="E79" s="24"/>
      <c r="F79" s="24">
        <f t="shared" si="0"/>
        <v>0</v>
      </c>
      <c r="G79" s="24"/>
      <c r="H79" s="24"/>
      <c r="I79" s="24"/>
      <c r="J79" s="24"/>
      <c r="K79" s="55"/>
      <c r="L79" s="25"/>
    </row>
    <row r="80" spans="1:12" s="53" customFormat="1" ht="21" hidden="1" x14ac:dyDescent="0.4">
      <c r="A80" s="22" t="s">
        <v>156</v>
      </c>
      <c r="B80" s="31" t="s">
        <v>135</v>
      </c>
      <c r="C80" s="24"/>
      <c r="D80" s="24"/>
      <c r="E80" s="24"/>
      <c r="F80" s="24">
        <f t="shared" si="0"/>
        <v>0</v>
      </c>
      <c r="G80" s="24"/>
      <c r="H80" s="24"/>
      <c r="I80" s="24"/>
      <c r="J80" s="24"/>
      <c r="K80" s="55"/>
      <c r="L80" s="25"/>
    </row>
    <row r="81" spans="1:12" s="53" customFormat="1" ht="21" hidden="1" x14ac:dyDescent="0.4">
      <c r="A81" s="22" t="s">
        <v>157</v>
      </c>
      <c r="B81" s="31" t="s">
        <v>53</v>
      </c>
      <c r="C81" s="24"/>
      <c r="D81" s="24"/>
      <c r="E81" s="24"/>
      <c r="F81" s="24">
        <f t="shared" si="0"/>
        <v>0</v>
      </c>
      <c r="G81" s="24"/>
      <c r="H81" s="24"/>
      <c r="I81" s="24"/>
      <c r="J81" s="24"/>
      <c r="K81" s="55"/>
      <c r="L81" s="25"/>
    </row>
    <row r="82" spans="1:12" s="50" customFormat="1" ht="21" hidden="1" x14ac:dyDescent="0.4">
      <c r="A82" s="17" t="s">
        <v>158</v>
      </c>
      <c r="B82" s="18" t="s">
        <v>159</v>
      </c>
      <c r="C82" s="72"/>
      <c r="D82" s="72"/>
      <c r="E82" s="19"/>
      <c r="F82" s="19">
        <f t="shared" si="0"/>
        <v>0</v>
      </c>
      <c r="G82" s="19"/>
      <c r="H82" s="19"/>
      <c r="I82" s="72"/>
      <c r="J82" s="72"/>
      <c r="K82" s="60"/>
      <c r="L82" s="21"/>
    </row>
    <row r="83" spans="1:12" s="53" customFormat="1" ht="21" hidden="1" x14ac:dyDescent="0.4">
      <c r="A83" s="22"/>
      <c r="B83" s="23" t="s">
        <v>10</v>
      </c>
      <c r="C83" s="24"/>
      <c r="D83" s="24"/>
      <c r="E83" s="24"/>
      <c r="F83" s="24">
        <f t="shared" si="0"/>
        <v>0</v>
      </c>
      <c r="G83" s="24"/>
      <c r="H83" s="24"/>
      <c r="I83" s="24"/>
      <c r="J83" s="24"/>
      <c r="K83" s="55"/>
      <c r="L83" s="25"/>
    </row>
    <row r="84" spans="1:12" s="53" customFormat="1" ht="21" hidden="1" x14ac:dyDescent="0.4">
      <c r="A84" s="22" t="s">
        <v>160</v>
      </c>
      <c r="B84" s="23" t="s">
        <v>50</v>
      </c>
      <c r="C84" s="24"/>
      <c r="D84" s="24"/>
      <c r="E84" s="24"/>
      <c r="F84" s="24">
        <f t="shared" si="0"/>
        <v>0</v>
      </c>
      <c r="G84" s="24"/>
      <c r="H84" s="24"/>
      <c r="I84" s="24"/>
      <c r="J84" s="24"/>
      <c r="K84" s="55"/>
      <c r="L84" s="25"/>
    </row>
    <row r="85" spans="1:12" s="53" customFormat="1" ht="21" hidden="1" x14ac:dyDescent="0.4">
      <c r="A85" s="22" t="s">
        <v>161</v>
      </c>
      <c r="B85" s="23" t="s">
        <v>14</v>
      </c>
      <c r="C85" s="24">
        <f>C87</f>
        <v>0</v>
      </c>
      <c r="D85" s="24">
        <f>D87</f>
        <v>0</v>
      </c>
      <c r="E85" s="24"/>
      <c r="F85" s="24">
        <f t="shared" si="0"/>
        <v>0</v>
      </c>
      <c r="G85" s="24">
        <f>G87</f>
        <v>0</v>
      </c>
      <c r="H85" s="24"/>
      <c r="I85" s="24">
        <f>I87</f>
        <v>0</v>
      </c>
      <c r="J85" s="24">
        <f>J87</f>
        <v>0</v>
      </c>
      <c r="K85" s="55"/>
      <c r="L85" s="25"/>
    </row>
    <row r="86" spans="1:12" s="53" customFormat="1" ht="21" hidden="1" x14ac:dyDescent="0.4">
      <c r="A86" s="22"/>
      <c r="B86" s="23" t="s">
        <v>162</v>
      </c>
      <c r="C86" s="24"/>
      <c r="D86" s="24"/>
      <c r="E86" s="24"/>
      <c r="F86" s="24">
        <f t="shared" ref="F86:G132" si="1">I86-C86</f>
        <v>0</v>
      </c>
      <c r="G86" s="24"/>
      <c r="H86" s="24"/>
      <c r="I86" s="24"/>
      <c r="J86" s="24"/>
      <c r="K86" s="55"/>
      <c r="L86" s="25"/>
    </row>
    <row r="87" spans="1:12" s="53" customFormat="1" ht="21" hidden="1" x14ac:dyDescent="0.4">
      <c r="A87" s="22" t="s">
        <v>163</v>
      </c>
      <c r="B87" s="23" t="s">
        <v>18</v>
      </c>
      <c r="C87" s="24"/>
      <c r="D87" s="24"/>
      <c r="E87" s="24"/>
      <c r="F87" s="24">
        <f t="shared" si="1"/>
        <v>0</v>
      </c>
      <c r="G87" s="24"/>
      <c r="H87" s="24"/>
      <c r="I87" s="24"/>
      <c r="J87" s="24"/>
      <c r="K87" s="55"/>
      <c r="L87" s="25"/>
    </row>
    <row r="88" spans="1:12" s="53" customFormat="1" ht="21" hidden="1" x14ac:dyDescent="0.4">
      <c r="A88" s="22" t="s">
        <v>164</v>
      </c>
      <c r="B88" s="23" t="s">
        <v>117</v>
      </c>
      <c r="C88" s="24"/>
      <c r="D88" s="24"/>
      <c r="E88" s="24"/>
      <c r="F88" s="24">
        <f t="shared" si="1"/>
        <v>0</v>
      </c>
      <c r="G88" s="24"/>
      <c r="H88" s="24"/>
      <c r="I88" s="24"/>
      <c r="J88" s="24"/>
      <c r="K88" s="55"/>
      <c r="L88" s="25"/>
    </row>
    <row r="89" spans="1:12" s="53" customFormat="1" ht="21" hidden="1" x14ac:dyDescent="0.4">
      <c r="A89" s="22"/>
      <c r="B89" s="23" t="s">
        <v>49</v>
      </c>
      <c r="C89" s="24"/>
      <c r="D89" s="24"/>
      <c r="E89" s="24"/>
      <c r="F89" s="24">
        <f t="shared" si="1"/>
        <v>0</v>
      </c>
      <c r="G89" s="24"/>
      <c r="H89" s="24"/>
      <c r="I89" s="24"/>
      <c r="J89" s="24"/>
      <c r="K89" s="55"/>
      <c r="L89" s="25"/>
    </row>
    <row r="90" spans="1:12" s="50" customFormat="1" ht="21" hidden="1" x14ac:dyDescent="0.4">
      <c r="A90" s="17" t="s">
        <v>165</v>
      </c>
      <c r="B90" s="18" t="s">
        <v>51</v>
      </c>
      <c r="C90" s="24"/>
      <c r="D90" s="24"/>
      <c r="E90" s="19"/>
      <c r="F90" s="19">
        <f t="shared" si="1"/>
        <v>0</v>
      </c>
      <c r="G90" s="19"/>
      <c r="H90" s="19"/>
      <c r="I90" s="24"/>
      <c r="J90" s="24"/>
      <c r="K90" s="60"/>
      <c r="L90" s="21"/>
    </row>
    <row r="91" spans="1:12" s="70" customFormat="1" ht="21" hidden="1" x14ac:dyDescent="0.4">
      <c r="A91" s="17" t="s">
        <v>166</v>
      </c>
      <c r="B91" s="18" t="s">
        <v>52</v>
      </c>
      <c r="C91" s="24"/>
      <c r="D91" s="24"/>
      <c r="E91" s="19"/>
      <c r="F91" s="19">
        <f t="shared" si="1"/>
        <v>0</v>
      </c>
      <c r="G91" s="19"/>
      <c r="H91" s="19"/>
      <c r="I91" s="24"/>
      <c r="J91" s="24"/>
      <c r="K91" s="60"/>
      <c r="L91" s="21"/>
    </row>
    <row r="92" spans="1:12" s="53" customFormat="1" ht="21" hidden="1" x14ac:dyDescent="0.4">
      <c r="A92" s="22"/>
      <c r="B92" s="23" t="s">
        <v>31</v>
      </c>
      <c r="C92" s="24"/>
      <c r="D92" s="24"/>
      <c r="E92" s="24"/>
      <c r="F92" s="24">
        <f t="shared" si="1"/>
        <v>0</v>
      </c>
      <c r="G92" s="24"/>
      <c r="H92" s="24"/>
      <c r="I92" s="24"/>
      <c r="J92" s="24"/>
      <c r="K92" s="55"/>
      <c r="L92" s="25"/>
    </row>
    <row r="93" spans="1:12" s="53" customFormat="1" ht="21" hidden="1" x14ac:dyDescent="0.4">
      <c r="A93" s="22" t="s">
        <v>167</v>
      </c>
      <c r="B93" s="23" t="s">
        <v>33</v>
      </c>
      <c r="C93" s="24"/>
      <c r="D93" s="24"/>
      <c r="E93" s="24"/>
      <c r="F93" s="24">
        <f t="shared" si="1"/>
        <v>0</v>
      </c>
      <c r="G93" s="24"/>
      <c r="H93" s="24"/>
      <c r="I93" s="24"/>
      <c r="J93" s="24"/>
      <c r="K93" s="55"/>
      <c r="L93" s="25"/>
    </row>
    <row r="94" spans="1:12" s="71" customFormat="1" ht="21" hidden="1" x14ac:dyDescent="0.4">
      <c r="A94" s="22" t="s">
        <v>168</v>
      </c>
      <c r="B94" s="23" t="s">
        <v>169</v>
      </c>
      <c r="C94" s="24"/>
      <c r="D94" s="24"/>
      <c r="E94" s="24"/>
      <c r="F94" s="24">
        <f t="shared" si="1"/>
        <v>0</v>
      </c>
      <c r="G94" s="24"/>
      <c r="H94" s="24"/>
      <c r="I94" s="24"/>
      <c r="J94" s="24"/>
      <c r="K94" s="52"/>
      <c r="L94" s="25"/>
    </row>
    <row r="95" spans="1:12" s="53" customFormat="1" ht="21" hidden="1" x14ac:dyDescent="0.4">
      <c r="A95" s="22"/>
      <c r="B95" s="23" t="s">
        <v>31</v>
      </c>
      <c r="C95" s="24"/>
      <c r="D95" s="24"/>
      <c r="E95" s="24"/>
      <c r="F95" s="24">
        <f t="shared" si="1"/>
        <v>0</v>
      </c>
      <c r="G95" s="24"/>
      <c r="H95" s="24"/>
      <c r="I95" s="24"/>
      <c r="J95" s="24"/>
      <c r="K95" s="55"/>
      <c r="L95" s="25"/>
    </row>
    <row r="96" spans="1:12" s="53" customFormat="1" ht="21" hidden="1" x14ac:dyDescent="0.4">
      <c r="A96" s="28" t="s">
        <v>170</v>
      </c>
      <c r="B96" s="23" t="s">
        <v>18</v>
      </c>
      <c r="C96" s="24"/>
      <c r="D96" s="24"/>
      <c r="E96" s="24"/>
      <c r="F96" s="24">
        <f t="shared" si="1"/>
        <v>0</v>
      </c>
      <c r="G96" s="24"/>
      <c r="H96" s="24"/>
      <c r="I96" s="24"/>
      <c r="J96" s="24"/>
      <c r="K96" s="55"/>
      <c r="L96" s="25"/>
    </row>
    <row r="97" spans="1:12" s="53" customFormat="1" ht="21" hidden="1" x14ac:dyDescent="0.4">
      <c r="A97" s="28" t="s">
        <v>171</v>
      </c>
      <c r="B97" s="29" t="s">
        <v>172</v>
      </c>
      <c r="C97" s="24"/>
      <c r="D97" s="24"/>
      <c r="E97" s="24"/>
      <c r="F97" s="24">
        <f t="shared" si="1"/>
        <v>0</v>
      </c>
      <c r="G97" s="24"/>
      <c r="H97" s="24"/>
      <c r="I97" s="24"/>
      <c r="J97" s="24"/>
      <c r="K97" s="55"/>
      <c r="L97" s="25"/>
    </row>
    <row r="98" spans="1:12" s="53" customFormat="1" ht="21" hidden="1" x14ac:dyDescent="0.4">
      <c r="A98" s="28" t="s">
        <v>173</v>
      </c>
      <c r="B98" s="29" t="s">
        <v>117</v>
      </c>
      <c r="C98" s="24"/>
      <c r="D98" s="24"/>
      <c r="E98" s="24"/>
      <c r="F98" s="24">
        <f t="shared" si="1"/>
        <v>0</v>
      </c>
      <c r="G98" s="24"/>
      <c r="H98" s="24"/>
      <c r="I98" s="24"/>
      <c r="J98" s="24"/>
      <c r="K98" s="55"/>
      <c r="L98" s="25"/>
    </row>
    <row r="99" spans="1:12" s="53" customFormat="1" ht="21" hidden="1" x14ac:dyDescent="0.4">
      <c r="A99" s="28" t="s">
        <v>174</v>
      </c>
      <c r="B99" s="29" t="s">
        <v>175</v>
      </c>
      <c r="C99" s="24"/>
      <c r="D99" s="24"/>
      <c r="E99" s="24"/>
      <c r="F99" s="24">
        <f t="shared" si="1"/>
        <v>0</v>
      </c>
      <c r="G99" s="24"/>
      <c r="H99" s="24"/>
      <c r="I99" s="24"/>
      <c r="J99" s="24"/>
      <c r="K99" s="55"/>
      <c r="L99" s="25"/>
    </row>
    <row r="100" spans="1:12" s="74" customFormat="1" ht="21.6" hidden="1" thickBot="1" x14ac:dyDescent="0.45">
      <c r="A100" s="37"/>
      <c r="B100" s="23" t="s">
        <v>49</v>
      </c>
      <c r="C100" s="73"/>
      <c r="D100" s="73"/>
      <c r="E100" s="24"/>
      <c r="F100" s="24">
        <f t="shared" si="1"/>
        <v>0</v>
      </c>
      <c r="G100" s="24"/>
      <c r="H100" s="24"/>
      <c r="I100" s="73"/>
      <c r="J100" s="73"/>
      <c r="K100" s="55"/>
      <c r="L100" s="25"/>
    </row>
    <row r="101" spans="1:12" s="53" customFormat="1" ht="21" hidden="1" x14ac:dyDescent="0.4">
      <c r="A101" s="22" t="s">
        <v>176</v>
      </c>
      <c r="B101" s="23" t="s">
        <v>177</v>
      </c>
      <c r="C101" s="24"/>
      <c r="D101" s="24"/>
      <c r="E101" s="24"/>
      <c r="F101" s="24">
        <f t="shared" si="1"/>
        <v>0</v>
      </c>
      <c r="G101" s="24"/>
      <c r="H101" s="24"/>
      <c r="I101" s="24"/>
      <c r="J101" s="24"/>
      <c r="K101" s="55"/>
      <c r="L101" s="25"/>
    </row>
    <row r="102" spans="1:12" s="53" customFormat="1" ht="21" hidden="1" x14ac:dyDescent="0.4">
      <c r="A102" s="22" t="s">
        <v>178</v>
      </c>
      <c r="B102" s="31" t="s">
        <v>135</v>
      </c>
      <c r="C102" s="38"/>
      <c r="D102" s="38"/>
      <c r="E102" s="24"/>
      <c r="F102" s="24">
        <f t="shared" si="1"/>
        <v>0</v>
      </c>
      <c r="G102" s="24"/>
      <c r="H102" s="24"/>
      <c r="I102" s="38"/>
      <c r="J102" s="38"/>
      <c r="K102" s="55"/>
      <c r="L102" s="25"/>
    </row>
    <row r="103" spans="1:12" s="53" customFormat="1" ht="21" hidden="1" x14ac:dyDescent="0.4">
      <c r="A103" s="22" t="s">
        <v>179</v>
      </c>
      <c r="B103" s="31" t="s">
        <v>53</v>
      </c>
      <c r="C103" s="24"/>
      <c r="D103" s="24"/>
      <c r="E103" s="24"/>
      <c r="F103" s="24">
        <f t="shared" si="1"/>
        <v>0</v>
      </c>
      <c r="G103" s="24"/>
      <c r="H103" s="24"/>
      <c r="I103" s="24"/>
      <c r="J103" s="24"/>
      <c r="K103" s="55"/>
      <c r="L103" s="25"/>
    </row>
    <row r="104" spans="1:12" s="50" customFormat="1" ht="21" x14ac:dyDescent="0.4">
      <c r="A104" s="17" t="s">
        <v>54</v>
      </c>
      <c r="B104" s="18" t="s">
        <v>55</v>
      </c>
      <c r="C104" s="19">
        <f>C107+C106</f>
        <v>361260.40299999999</v>
      </c>
      <c r="D104" s="19">
        <f>D107+D106</f>
        <v>112.63500000000001</v>
      </c>
      <c r="E104" s="19"/>
      <c r="F104" s="19">
        <f>F107+F106</f>
        <v>324422.26800000004</v>
      </c>
      <c r="G104" s="19">
        <f>G107+G106</f>
        <v>99.853999999999985</v>
      </c>
      <c r="H104" s="19"/>
      <c r="I104" s="19">
        <f>I107+I106</f>
        <v>685682.67100000009</v>
      </c>
      <c r="J104" s="19">
        <f>J107+J106</f>
        <v>106.2445</v>
      </c>
      <c r="K104" s="60"/>
      <c r="L104" s="21"/>
    </row>
    <row r="105" spans="1:12" s="53" customFormat="1" ht="21" x14ac:dyDescent="0.4">
      <c r="A105" s="22"/>
      <c r="B105" s="23" t="s">
        <v>10</v>
      </c>
      <c r="C105" s="24"/>
      <c r="D105" s="24"/>
      <c r="E105" s="24"/>
      <c r="F105" s="24"/>
      <c r="G105" s="24"/>
      <c r="H105" s="24"/>
      <c r="I105" s="24"/>
      <c r="J105" s="24"/>
      <c r="K105" s="55"/>
      <c r="L105" s="25"/>
    </row>
    <row r="106" spans="1:12" s="53" customFormat="1" ht="21" x14ac:dyDescent="0.4">
      <c r="A106" s="22" t="s">
        <v>56</v>
      </c>
      <c r="B106" s="23" t="s">
        <v>12</v>
      </c>
      <c r="C106" s="24"/>
      <c r="D106" s="24"/>
      <c r="E106" s="24"/>
      <c r="F106" s="24"/>
      <c r="G106" s="24"/>
      <c r="H106" s="24"/>
      <c r="I106" s="24"/>
      <c r="J106" s="24"/>
      <c r="K106" s="55"/>
      <c r="L106" s="25"/>
    </row>
    <row r="107" spans="1:12" s="53" customFormat="1" ht="21" x14ac:dyDescent="0.4">
      <c r="A107" s="22" t="s">
        <v>57</v>
      </c>
      <c r="B107" s="23" t="s">
        <v>14</v>
      </c>
      <c r="C107" s="24">
        <f>C109+C110+C111+C112+C113+C114</f>
        <v>361260.40299999999</v>
      </c>
      <c r="D107" s="24">
        <f>D109+D110+D111+D112+D113+D114</f>
        <v>112.63500000000001</v>
      </c>
      <c r="E107" s="24"/>
      <c r="F107" s="24">
        <f>F109+F110+F111+F112+F113+F114</f>
        <v>324422.26800000004</v>
      </c>
      <c r="G107" s="24">
        <f>G109+G110+G111+G112+G113+G114</f>
        <v>99.853999999999985</v>
      </c>
      <c r="H107" s="24"/>
      <c r="I107" s="24">
        <f>I109+I110+I111+I112+I113+I114</f>
        <v>685682.67100000009</v>
      </c>
      <c r="J107" s="24">
        <f>J109+J110+J111+J112+J113+J114</f>
        <v>106.2445</v>
      </c>
      <c r="K107" s="55"/>
      <c r="L107" s="25"/>
    </row>
    <row r="108" spans="1:12" s="53" customFormat="1" ht="21" x14ac:dyDescent="0.4">
      <c r="A108" s="22"/>
      <c r="B108" s="23" t="s">
        <v>10</v>
      </c>
      <c r="C108" s="24"/>
      <c r="D108" s="24"/>
      <c r="E108" s="24"/>
      <c r="F108" s="24">
        <f t="shared" si="1"/>
        <v>0</v>
      </c>
      <c r="G108" s="24"/>
      <c r="H108" s="24"/>
      <c r="I108" s="24"/>
      <c r="J108" s="24"/>
      <c r="K108" s="55"/>
      <c r="L108" s="25"/>
    </row>
    <row r="109" spans="1:12" s="53" customFormat="1" ht="21" x14ac:dyDescent="0.4">
      <c r="A109" s="22" t="s">
        <v>58</v>
      </c>
      <c r="B109" s="23" t="s">
        <v>16</v>
      </c>
      <c r="C109" s="24">
        <v>23089.491000000002</v>
      </c>
      <c r="D109" s="24">
        <v>6.92</v>
      </c>
      <c r="E109" s="24"/>
      <c r="F109" s="24">
        <v>19829.287</v>
      </c>
      <c r="G109" s="24">
        <v>6.2880000000000003</v>
      </c>
      <c r="H109" s="24"/>
      <c r="I109" s="24">
        <f>C109+F109</f>
        <v>42918.778000000006</v>
      </c>
      <c r="J109" s="24">
        <f>(D109+G109)/2</f>
        <v>6.6040000000000001</v>
      </c>
      <c r="K109" s="55"/>
      <c r="L109" s="25"/>
    </row>
    <row r="110" spans="1:12" s="53" customFormat="1" ht="21" x14ac:dyDescent="0.4">
      <c r="A110" s="22" t="s">
        <v>59</v>
      </c>
      <c r="B110" s="23" t="s">
        <v>18</v>
      </c>
      <c r="C110" s="24">
        <v>318626.84299999999</v>
      </c>
      <c r="D110" s="24">
        <v>99.191500000000005</v>
      </c>
      <c r="E110" s="24"/>
      <c r="F110" s="24">
        <v>285616.96500000003</v>
      </c>
      <c r="G110" s="24">
        <v>87.907799999999995</v>
      </c>
      <c r="H110" s="24"/>
      <c r="I110" s="24">
        <f>C110+F110</f>
        <v>604243.80799999996</v>
      </c>
      <c r="J110" s="24">
        <f t="shared" ref="J110:J115" si="2">(D110+G110)/2</f>
        <v>93.54965</v>
      </c>
      <c r="K110" s="55"/>
      <c r="L110" s="25"/>
    </row>
    <row r="111" spans="1:12" s="53" customFormat="1" ht="21" x14ac:dyDescent="0.4">
      <c r="A111" s="22" t="s">
        <v>60</v>
      </c>
      <c r="B111" s="23" t="s">
        <v>20</v>
      </c>
      <c r="C111" s="24">
        <v>0</v>
      </c>
      <c r="D111" s="24">
        <v>0</v>
      </c>
      <c r="E111" s="24"/>
      <c r="F111" s="24">
        <f t="shared" si="1"/>
        <v>0</v>
      </c>
      <c r="G111" s="24">
        <f t="shared" si="1"/>
        <v>0</v>
      </c>
      <c r="H111" s="24"/>
      <c r="I111" s="24">
        <v>0</v>
      </c>
      <c r="J111" s="24">
        <v>0</v>
      </c>
      <c r="K111" s="55"/>
      <c r="L111" s="25"/>
    </row>
    <row r="112" spans="1:12" s="53" customFormat="1" ht="21" x14ac:dyDescent="0.4">
      <c r="A112" s="22" t="s">
        <v>61</v>
      </c>
      <c r="B112" s="23" t="s">
        <v>22</v>
      </c>
      <c r="C112" s="24">
        <v>1889.4190000000001</v>
      </c>
      <c r="D112" s="24">
        <v>0.62549999999999994</v>
      </c>
      <c r="E112" s="24"/>
      <c r="F112" s="24">
        <v>1786.3219999999999</v>
      </c>
      <c r="G112" s="24">
        <v>0.5252</v>
      </c>
      <c r="H112" s="24"/>
      <c r="I112" s="24">
        <f>C112+F112</f>
        <v>3675.741</v>
      </c>
      <c r="J112" s="24">
        <f>(D112+G112)/2</f>
        <v>0.57535000000000003</v>
      </c>
      <c r="K112" s="55"/>
      <c r="L112" s="25"/>
    </row>
    <row r="113" spans="1:12" s="53" customFormat="1" ht="21" x14ac:dyDescent="0.4">
      <c r="A113" s="22" t="s">
        <v>62</v>
      </c>
      <c r="B113" s="23" t="s">
        <v>24</v>
      </c>
      <c r="C113" s="24">
        <v>0</v>
      </c>
      <c r="D113" s="24">
        <v>0</v>
      </c>
      <c r="E113" s="24"/>
      <c r="F113" s="24">
        <v>0</v>
      </c>
      <c r="G113" s="24">
        <v>0</v>
      </c>
      <c r="H113" s="24"/>
      <c r="I113" s="24">
        <f>C113+F113</f>
        <v>0</v>
      </c>
      <c r="J113" s="24">
        <f t="shared" ref="J113" si="3">(D113+G113)/2</f>
        <v>0</v>
      </c>
      <c r="K113" s="55"/>
      <c r="L113" s="25"/>
    </row>
    <row r="114" spans="1:12" s="53" customFormat="1" ht="21" x14ac:dyDescent="0.4">
      <c r="A114" s="22" t="s">
        <v>23</v>
      </c>
      <c r="B114" s="23" t="s">
        <v>26</v>
      </c>
      <c r="C114" s="24">
        <v>17654.650000000001</v>
      </c>
      <c r="D114" s="24">
        <v>5.8979999999999997</v>
      </c>
      <c r="E114" s="24"/>
      <c r="F114" s="24">
        <v>17189.694</v>
      </c>
      <c r="G114" s="24">
        <v>5.133</v>
      </c>
      <c r="H114" s="24"/>
      <c r="I114" s="24">
        <f>C114+F114</f>
        <v>34844.343999999997</v>
      </c>
      <c r="J114" s="24">
        <f t="shared" si="2"/>
        <v>5.5154999999999994</v>
      </c>
      <c r="K114" s="55"/>
      <c r="L114" s="25"/>
    </row>
    <row r="115" spans="1:12" s="50" customFormat="1" ht="21" x14ac:dyDescent="0.4">
      <c r="A115" s="17" t="s">
        <v>63</v>
      </c>
      <c r="B115" s="18" t="s">
        <v>51</v>
      </c>
      <c r="C115" s="19">
        <v>13377.058000000001</v>
      </c>
      <c r="D115" s="19">
        <v>4.008</v>
      </c>
      <c r="E115" s="19"/>
      <c r="F115" s="19">
        <f>I115-C115</f>
        <v>15319.337</v>
      </c>
      <c r="G115" s="19">
        <v>4.9821999999999997</v>
      </c>
      <c r="H115" s="19"/>
      <c r="I115" s="19">
        <v>28696.395</v>
      </c>
      <c r="J115" s="19">
        <f t="shared" si="2"/>
        <v>4.4950999999999999</v>
      </c>
      <c r="K115" s="60"/>
      <c r="L115" s="21"/>
    </row>
    <row r="116" spans="1:12" s="70" customFormat="1" ht="20.399999999999999" x14ac:dyDescent="0.35">
      <c r="A116" s="17" t="s">
        <v>64</v>
      </c>
      <c r="B116" s="18" t="s">
        <v>52</v>
      </c>
      <c r="C116" s="19">
        <f>C118+C119</f>
        <v>103746.40399999999</v>
      </c>
      <c r="D116" s="19">
        <f>D118+D119</f>
        <v>35.300599999999996</v>
      </c>
      <c r="E116" s="19"/>
      <c r="F116" s="19">
        <f>F118+F119</f>
        <v>91247.200999999986</v>
      </c>
      <c r="G116" s="19">
        <f>G118+G119</f>
        <v>25.982800000000001</v>
      </c>
      <c r="H116" s="19"/>
      <c r="I116" s="19">
        <f>I118+I119</f>
        <v>194993.60499999998</v>
      </c>
      <c r="J116" s="19">
        <f>J118+J119</f>
        <v>30.6417</v>
      </c>
      <c r="K116" s="60"/>
      <c r="L116" s="21"/>
    </row>
    <row r="117" spans="1:12" s="53" customFormat="1" ht="21" x14ac:dyDescent="0.4">
      <c r="A117" s="22"/>
      <c r="B117" s="23" t="s">
        <v>31</v>
      </c>
      <c r="C117" s="24"/>
      <c r="D117" s="24"/>
      <c r="E117" s="24"/>
      <c r="F117" s="24"/>
      <c r="G117" s="24"/>
      <c r="H117" s="24"/>
      <c r="I117" s="24"/>
      <c r="J117" s="24"/>
      <c r="K117" s="55"/>
      <c r="L117" s="25"/>
    </row>
    <row r="118" spans="1:12" s="53" customFormat="1" ht="21" x14ac:dyDescent="0.4">
      <c r="A118" s="22" t="s">
        <v>65</v>
      </c>
      <c r="B118" s="23" t="s">
        <v>33</v>
      </c>
      <c r="C118" s="24">
        <f>89568.666+1813.639</f>
        <v>91382.304999999993</v>
      </c>
      <c r="D118" s="24">
        <v>32.240499999999997</v>
      </c>
      <c r="E118" s="24"/>
      <c r="F118" s="24">
        <f>I118-C118</f>
        <v>82891.253999999986</v>
      </c>
      <c r="G118" s="24">
        <v>23.0977</v>
      </c>
      <c r="H118" s="24"/>
      <c r="I118" s="24">
        <f>174404.21-130.651</f>
        <v>174273.55899999998</v>
      </c>
      <c r="J118" s="24">
        <f>(D118+G118)/2</f>
        <v>27.6691</v>
      </c>
      <c r="K118" s="55"/>
      <c r="L118" s="25"/>
    </row>
    <row r="119" spans="1:12" s="71" customFormat="1" ht="21" x14ac:dyDescent="0.4">
      <c r="A119" s="22" t="s">
        <v>66</v>
      </c>
      <c r="B119" s="23" t="s">
        <v>35</v>
      </c>
      <c r="C119" s="24">
        <f>C121+C123+C125+C127</f>
        <v>12364.099</v>
      </c>
      <c r="D119" s="24">
        <f>D121+D123+D125+D127</f>
        <v>3.0600999999999998</v>
      </c>
      <c r="E119" s="24"/>
      <c r="F119" s="24">
        <f t="shared" si="1"/>
        <v>8355.9470000000019</v>
      </c>
      <c r="G119" s="24">
        <f>G121+G123+G125+G127</f>
        <v>2.8851</v>
      </c>
      <c r="H119" s="24"/>
      <c r="I119" s="24">
        <f>I121+I123+I125+I127</f>
        <v>20720.046000000002</v>
      </c>
      <c r="J119" s="24">
        <f>J121+J123+J125+J127</f>
        <v>2.9725999999999999</v>
      </c>
      <c r="K119" s="52"/>
      <c r="L119" s="40"/>
    </row>
    <row r="120" spans="1:12" s="53" customFormat="1" ht="21" x14ac:dyDescent="0.4">
      <c r="A120" s="22"/>
      <c r="B120" s="23" t="s">
        <v>31</v>
      </c>
      <c r="C120" s="24"/>
      <c r="D120" s="24"/>
      <c r="E120" s="24"/>
      <c r="F120" s="24"/>
      <c r="G120" s="24"/>
      <c r="H120" s="24"/>
      <c r="I120" s="24"/>
      <c r="J120" s="24"/>
      <c r="K120" s="55"/>
      <c r="L120" s="25"/>
    </row>
    <row r="121" spans="1:12" s="53" customFormat="1" ht="21" x14ac:dyDescent="0.4">
      <c r="A121" s="17" t="s">
        <v>67</v>
      </c>
      <c r="B121" s="23" t="s">
        <v>18</v>
      </c>
      <c r="C121" s="24"/>
      <c r="D121" s="24"/>
      <c r="E121" s="24"/>
      <c r="F121" s="24"/>
      <c r="G121" s="24"/>
      <c r="H121" s="24"/>
      <c r="I121" s="24"/>
      <c r="J121" s="24"/>
      <c r="K121" s="55"/>
      <c r="L121" s="25"/>
    </row>
    <row r="122" spans="1:12" s="53" customFormat="1" ht="21" x14ac:dyDescent="0.4">
      <c r="A122" s="41" t="s">
        <v>68</v>
      </c>
      <c r="B122" s="42" t="s">
        <v>69</v>
      </c>
      <c r="C122" s="32">
        <f>C121-C110</f>
        <v>-318626.84299999999</v>
      </c>
      <c r="D122" s="32">
        <f>D121-D110</f>
        <v>-99.191500000000005</v>
      </c>
      <c r="E122" s="32"/>
      <c r="F122" s="32">
        <f t="shared" si="1"/>
        <v>-285616.96499999997</v>
      </c>
      <c r="G122" s="32">
        <f>G121-G110</f>
        <v>-87.907799999999995</v>
      </c>
      <c r="H122" s="32"/>
      <c r="I122" s="32">
        <f>I121-I110</f>
        <v>-604243.80799999996</v>
      </c>
      <c r="J122" s="32">
        <f>J121-J110</f>
        <v>-93.54965</v>
      </c>
      <c r="K122" s="65"/>
      <c r="L122" s="33"/>
    </row>
    <row r="123" spans="1:12" s="75" customFormat="1" ht="21" x14ac:dyDescent="0.4">
      <c r="A123" s="22" t="s">
        <v>70</v>
      </c>
      <c r="B123" s="23" t="s">
        <v>20</v>
      </c>
      <c r="C123" s="24"/>
      <c r="D123" s="24"/>
      <c r="E123" s="24"/>
      <c r="F123" s="24"/>
      <c r="G123" s="24"/>
      <c r="H123" s="24"/>
      <c r="I123" s="24"/>
      <c r="J123" s="24"/>
      <c r="K123" s="55"/>
      <c r="L123" s="34"/>
    </row>
    <row r="124" spans="1:12" s="76" customFormat="1" ht="21" x14ac:dyDescent="0.4">
      <c r="A124" s="43" t="s">
        <v>71</v>
      </c>
      <c r="B124" s="44" t="s">
        <v>72</v>
      </c>
      <c r="C124" s="45">
        <f>C123-C111</f>
        <v>0</v>
      </c>
      <c r="D124" s="45">
        <f>D123-D111</f>
        <v>0</v>
      </c>
      <c r="E124" s="35"/>
      <c r="F124" s="35">
        <f t="shared" si="1"/>
        <v>0</v>
      </c>
      <c r="G124" s="35">
        <f>G123-G111</f>
        <v>0</v>
      </c>
      <c r="H124" s="35"/>
      <c r="I124" s="45">
        <f>I123-I111</f>
        <v>0</v>
      </c>
      <c r="J124" s="45">
        <f>J123-J111</f>
        <v>0</v>
      </c>
      <c r="K124" s="69"/>
      <c r="L124" s="36"/>
    </row>
    <row r="125" spans="1:12" s="50" customFormat="1" ht="21" x14ac:dyDescent="0.4">
      <c r="A125" s="17" t="s">
        <v>73</v>
      </c>
      <c r="B125" s="23" t="s">
        <v>22</v>
      </c>
      <c r="C125" s="24">
        <v>12364.099</v>
      </c>
      <c r="D125" s="24">
        <v>3.0600999999999998</v>
      </c>
      <c r="E125" s="19"/>
      <c r="F125" s="24">
        <v>8355.9470000000001</v>
      </c>
      <c r="G125" s="24">
        <v>2.8851</v>
      </c>
      <c r="H125" s="19"/>
      <c r="I125" s="24">
        <f>C125+F125</f>
        <v>20720.046000000002</v>
      </c>
      <c r="J125" s="24">
        <f>(D125+G125)/2</f>
        <v>2.9725999999999999</v>
      </c>
      <c r="K125" s="60"/>
      <c r="L125" s="21"/>
    </row>
    <row r="126" spans="1:12" s="50" customFormat="1" ht="21" x14ac:dyDescent="0.4">
      <c r="A126" s="28" t="s">
        <v>74</v>
      </c>
      <c r="B126" s="29" t="s">
        <v>75</v>
      </c>
      <c r="C126" s="24">
        <f>C125-C112</f>
        <v>10474.68</v>
      </c>
      <c r="D126" s="24">
        <f>D125-D112</f>
        <v>2.4345999999999997</v>
      </c>
      <c r="E126" s="19"/>
      <c r="F126" s="24">
        <f t="shared" si="1"/>
        <v>6569.625</v>
      </c>
      <c r="G126" s="24">
        <f>G125-G112</f>
        <v>2.3599000000000001</v>
      </c>
      <c r="H126" s="19"/>
      <c r="I126" s="24">
        <f>I125-I112</f>
        <v>17044.305</v>
      </c>
      <c r="J126" s="24">
        <f>J125-J112</f>
        <v>2.3972499999999997</v>
      </c>
      <c r="K126" s="60"/>
      <c r="L126" s="21"/>
    </row>
    <row r="127" spans="1:12" s="50" customFormat="1" ht="21" x14ac:dyDescent="0.4">
      <c r="A127" s="17" t="s">
        <v>76</v>
      </c>
      <c r="B127" s="23" t="s">
        <v>24</v>
      </c>
      <c r="C127" s="24">
        <v>0</v>
      </c>
      <c r="D127" s="24">
        <v>0</v>
      </c>
      <c r="E127" s="19"/>
      <c r="F127" s="19"/>
      <c r="G127" s="19"/>
      <c r="H127" s="19"/>
      <c r="I127" s="24">
        <v>0</v>
      </c>
      <c r="J127" s="24"/>
      <c r="K127" s="60"/>
      <c r="L127" s="21"/>
    </row>
    <row r="128" spans="1:12" s="50" customFormat="1" ht="21" x14ac:dyDescent="0.4">
      <c r="A128" s="28" t="s">
        <v>77</v>
      </c>
      <c r="B128" s="29" t="s">
        <v>78</v>
      </c>
      <c r="C128" s="24">
        <f>C127-C113</f>
        <v>0</v>
      </c>
      <c r="D128" s="24"/>
      <c r="E128" s="19"/>
      <c r="F128" s="19">
        <f t="shared" si="1"/>
        <v>0</v>
      </c>
      <c r="G128" s="19"/>
      <c r="H128" s="19"/>
      <c r="I128" s="24">
        <f>I127-I113</f>
        <v>0</v>
      </c>
      <c r="J128" s="24"/>
      <c r="K128" s="60"/>
      <c r="L128" s="21"/>
    </row>
    <row r="129" spans="1:12" s="76" customFormat="1" ht="21" x14ac:dyDescent="0.4">
      <c r="A129" s="37"/>
      <c r="B129" s="23" t="s">
        <v>49</v>
      </c>
      <c r="C129" s="24"/>
      <c r="D129" s="24"/>
      <c r="E129" s="24"/>
      <c r="F129" s="24"/>
      <c r="G129" s="24"/>
      <c r="H129" s="24"/>
      <c r="I129" s="24"/>
      <c r="J129" s="24"/>
      <c r="K129" s="55"/>
      <c r="L129" s="25"/>
    </row>
    <row r="130" spans="1:12" s="53" customFormat="1" ht="21" x14ac:dyDescent="0.4">
      <c r="A130" s="22" t="s">
        <v>79</v>
      </c>
      <c r="B130" s="23" t="s">
        <v>80</v>
      </c>
      <c r="C130" s="24"/>
      <c r="D130" s="24"/>
      <c r="E130" s="24"/>
      <c r="F130" s="24"/>
      <c r="G130" s="24"/>
      <c r="H130" s="24"/>
      <c r="I130" s="24"/>
      <c r="J130" s="24"/>
      <c r="K130" s="55"/>
      <c r="L130" s="25"/>
    </row>
    <row r="131" spans="1:12" s="53" customFormat="1" ht="21" x14ac:dyDescent="0.4">
      <c r="A131" s="22" t="s">
        <v>81</v>
      </c>
      <c r="B131" s="31" t="s">
        <v>53</v>
      </c>
      <c r="C131" s="24">
        <f>C104-C115-C116</f>
        <v>244136.94099999999</v>
      </c>
      <c r="D131" s="24">
        <f>D104-D115-D116</f>
        <v>73.326400000000007</v>
      </c>
      <c r="E131" s="24"/>
      <c r="F131" s="24">
        <f>F104-F115-F116</f>
        <v>217855.73000000004</v>
      </c>
      <c r="G131" s="24">
        <f>G104-G115-G116</f>
        <v>68.888999999999982</v>
      </c>
      <c r="H131" s="24"/>
      <c r="I131" s="24">
        <f>I104-I115-I116</f>
        <v>461992.67100000009</v>
      </c>
      <c r="J131" s="24">
        <f>J104-J115-J116</f>
        <v>71.107700000000008</v>
      </c>
      <c r="K131" s="55"/>
      <c r="L131" s="25"/>
    </row>
    <row r="132" spans="1:12" s="50" customFormat="1" ht="21" x14ac:dyDescent="0.4">
      <c r="A132" s="17" t="s">
        <v>82</v>
      </c>
      <c r="B132" s="18" t="s">
        <v>83</v>
      </c>
      <c r="C132" s="19">
        <f>C135+C134</f>
        <v>1428.9870000000001</v>
      </c>
      <c r="D132" s="19">
        <f>D135+D134</f>
        <v>0.59960000000000002</v>
      </c>
      <c r="E132" s="19"/>
      <c r="F132" s="19">
        <f t="shared" si="1"/>
        <v>1200.3090000000002</v>
      </c>
      <c r="G132" s="19">
        <f>G135+G134</f>
        <v>0.38360000000000005</v>
      </c>
      <c r="H132" s="19"/>
      <c r="I132" s="19">
        <f>I135+I134</f>
        <v>2629.2960000000003</v>
      </c>
      <c r="J132" s="19">
        <f>J135+J134</f>
        <v>0.49160000000000004</v>
      </c>
      <c r="K132" s="60"/>
      <c r="L132" s="21"/>
    </row>
    <row r="133" spans="1:12" s="53" customFormat="1" ht="21" x14ac:dyDescent="0.4">
      <c r="A133" s="22"/>
      <c r="B133" s="23" t="s">
        <v>10</v>
      </c>
      <c r="C133" s="24"/>
      <c r="D133" s="24"/>
      <c r="E133" s="24"/>
      <c r="F133" s="24"/>
      <c r="G133" s="24"/>
      <c r="H133" s="24"/>
      <c r="I133" s="24"/>
      <c r="J133" s="24"/>
      <c r="K133" s="55"/>
      <c r="L133" s="25"/>
    </row>
    <row r="134" spans="1:12" s="53" customFormat="1" ht="21" x14ac:dyDescent="0.4">
      <c r="A134" s="22" t="s">
        <v>84</v>
      </c>
      <c r="B134" s="23" t="s">
        <v>50</v>
      </c>
      <c r="C134" s="24"/>
      <c r="D134" s="24"/>
      <c r="E134" s="24"/>
      <c r="F134" s="24"/>
      <c r="G134" s="24"/>
      <c r="H134" s="24"/>
      <c r="I134" s="24"/>
      <c r="J134" s="24"/>
      <c r="K134" s="55"/>
      <c r="L134" s="25"/>
    </row>
    <row r="135" spans="1:12" s="53" customFormat="1" ht="21" x14ac:dyDescent="0.4">
      <c r="A135" s="22" t="s">
        <v>85</v>
      </c>
      <c r="B135" s="23" t="s">
        <v>14</v>
      </c>
      <c r="C135" s="24">
        <f>C137+C138+C139+C140</f>
        <v>1428.9870000000001</v>
      </c>
      <c r="D135" s="24">
        <f>D137+D138+D139+D140</f>
        <v>0.59960000000000002</v>
      </c>
      <c r="E135" s="24"/>
      <c r="F135" s="24">
        <f>F137+F138+F139+F140</f>
        <v>1200.309</v>
      </c>
      <c r="G135" s="24">
        <f>G137+G138+G139+G140</f>
        <v>0.38360000000000005</v>
      </c>
      <c r="H135" s="24"/>
      <c r="I135" s="24">
        <f>I137+I138+I139+I140</f>
        <v>2629.2960000000003</v>
      </c>
      <c r="J135" s="24">
        <f>J137+J138+J139+J140</f>
        <v>0.49160000000000004</v>
      </c>
      <c r="K135" s="55"/>
      <c r="L135" s="25"/>
    </row>
    <row r="136" spans="1:12" s="53" customFormat="1" ht="21" x14ac:dyDescent="0.4">
      <c r="A136" s="22"/>
      <c r="B136" s="23" t="s">
        <v>10</v>
      </c>
      <c r="C136" s="24"/>
      <c r="D136" s="24"/>
      <c r="E136" s="24"/>
      <c r="F136" s="24"/>
      <c r="G136" s="24"/>
      <c r="H136" s="24"/>
      <c r="I136" s="24"/>
      <c r="J136" s="24"/>
      <c r="K136" s="55"/>
      <c r="L136" s="25"/>
    </row>
    <row r="137" spans="1:12" s="53" customFormat="1" ht="21" x14ac:dyDescent="0.4">
      <c r="A137" s="22" t="s">
        <v>86</v>
      </c>
      <c r="B137" s="23" t="s">
        <v>18</v>
      </c>
      <c r="C137" s="24">
        <v>426.19299999999998</v>
      </c>
      <c r="D137" s="24">
        <f>0.2906</f>
        <v>0.29060000000000002</v>
      </c>
      <c r="E137" s="24"/>
      <c r="F137" s="24">
        <v>420.2</v>
      </c>
      <c r="G137" s="24">
        <f>0.132</f>
        <v>0.13200000000000001</v>
      </c>
      <c r="H137" s="24"/>
      <c r="I137" s="24">
        <f>C137+F137</f>
        <v>846.39300000000003</v>
      </c>
      <c r="J137" s="24">
        <f>(D137+G137)/2</f>
        <v>0.21130000000000002</v>
      </c>
      <c r="K137" s="55"/>
      <c r="L137" s="25"/>
    </row>
    <row r="138" spans="1:12" s="53" customFormat="1" ht="21" x14ac:dyDescent="0.4">
      <c r="A138" s="22" t="s">
        <v>87</v>
      </c>
      <c r="B138" s="23" t="s">
        <v>22</v>
      </c>
      <c r="C138" s="24">
        <v>360.6</v>
      </c>
      <c r="D138" s="24">
        <v>0.10970000000000001</v>
      </c>
      <c r="E138" s="24"/>
      <c r="F138" s="24">
        <v>240.12</v>
      </c>
      <c r="G138" s="24">
        <v>6.9000000000000006E-2</v>
      </c>
      <c r="H138" s="24"/>
      <c r="I138" s="24">
        <f>C138+F138</f>
        <v>600.72</v>
      </c>
      <c r="J138" s="24">
        <f>(D138+G138)/2</f>
        <v>8.9350000000000013E-2</v>
      </c>
      <c r="K138" s="55"/>
      <c r="L138" s="25"/>
    </row>
    <row r="139" spans="1:12" s="53" customFormat="1" ht="21" x14ac:dyDescent="0.4">
      <c r="A139" s="22" t="s">
        <v>88</v>
      </c>
      <c r="B139" s="23" t="s">
        <v>24</v>
      </c>
      <c r="C139" s="24">
        <v>83.921999999999997</v>
      </c>
      <c r="D139" s="24">
        <v>2.64E-2</v>
      </c>
      <c r="E139" s="24"/>
      <c r="F139" s="24">
        <v>78.968000000000004</v>
      </c>
      <c r="G139" s="24">
        <v>2.3599999999999999E-2</v>
      </c>
      <c r="H139" s="24"/>
      <c r="I139" s="24">
        <f>C139+F139</f>
        <v>162.88999999999999</v>
      </c>
      <c r="J139" s="24">
        <f>(D139+G139)/2</f>
        <v>2.5000000000000001E-2</v>
      </c>
      <c r="K139" s="55"/>
      <c r="L139" s="25"/>
    </row>
    <row r="140" spans="1:12" s="53" customFormat="1" ht="21" x14ac:dyDescent="0.4">
      <c r="A140" s="22" t="s">
        <v>89</v>
      </c>
      <c r="B140" s="23" t="s">
        <v>20</v>
      </c>
      <c r="C140" s="24">
        <v>558.27200000000005</v>
      </c>
      <c r="D140" s="24">
        <v>0.1729</v>
      </c>
      <c r="E140" s="24"/>
      <c r="F140" s="24">
        <v>461.02100000000002</v>
      </c>
      <c r="G140" s="24">
        <v>0.159</v>
      </c>
      <c r="H140" s="24"/>
      <c r="I140" s="24">
        <f>C140+F140</f>
        <v>1019.2930000000001</v>
      </c>
      <c r="J140" s="24">
        <f>(D140+G140)/2</f>
        <v>0.16594999999999999</v>
      </c>
      <c r="K140" s="55"/>
      <c r="L140" s="25"/>
    </row>
    <row r="141" spans="1:12" s="53" customFormat="1" ht="21" x14ac:dyDescent="0.4">
      <c r="A141" s="22"/>
      <c r="B141" s="23" t="s">
        <v>49</v>
      </c>
      <c r="C141" s="24"/>
      <c r="D141" s="24"/>
      <c r="E141" s="24"/>
      <c r="F141" s="24"/>
      <c r="G141" s="24"/>
      <c r="H141" s="24"/>
      <c r="I141" s="24"/>
      <c r="J141" s="24"/>
      <c r="K141" s="55"/>
      <c r="L141" s="25"/>
    </row>
    <row r="142" spans="1:12" s="50" customFormat="1" ht="21" x14ac:dyDescent="0.4">
      <c r="A142" s="17" t="s">
        <v>90</v>
      </c>
      <c r="B142" s="18" t="s">
        <v>51</v>
      </c>
      <c r="C142" s="19">
        <v>38092.622000000003</v>
      </c>
      <c r="D142" s="19">
        <v>11.494999999999999</v>
      </c>
      <c r="E142" s="19"/>
      <c r="F142" s="19">
        <f>40002.873+613.99</f>
        <v>40616.862999999998</v>
      </c>
      <c r="G142" s="77">
        <v>11.233000000000001</v>
      </c>
      <c r="H142" s="19"/>
      <c r="I142" s="19">
        <f>C142+F142</f>
        <v>78709.485000000001</v>
      </c>
      <c r="J142" s="19">
        <f>(D142+G142)/2</f>
        <v>11.364000000000001</v>
      </c>
      <c r="K142" s="60"/>
      <c r="L142" s="21"/>
    </row>
    <row r="143" spans="1:12" s="70" customFormat="1" ht="20.399999999999999" x14ac:dyDescent="0.35">
      <c r="A143" s="17" t="s">
        <v>91</v>
      </c>
      <c r="B143" s="18" t="s">
        <v>52</v>
      </c>
      <c r="C143" s="19">
        <f>C145+C146</f>
        <v>207473.30600000001</v>
      </c>
      <c r="D143" s="19">
        <f>D145+D146</f>
        <v>62.430999999999997</v>
      </c>
      <c r="E143" s="19"/>
      <c r="F143" s="19">
        <f>I143-C143</f>
        <v>178439.17600000001</v>
      </c>
      <c r="G143" s="19">
        <f>G145+G146</f>
        <v>58.0396</v>
      </c>
      <c r="H143" s="19"/>
      <c r="I143" s="19">
        <f>I145+I146</f>
        <v>385912.48200000002</v>
      </c>
      <c r="J143" s="19">
        <f>J145+J146</f>
        <v>60.235300000000002</v>
      </c>
      <c r="K143" s="60"/>
      <c r="L143" s="21"/>
    </row>
    <row r="144" spans="1:12" s="53" customFormat="1" ht="21" x14ac:dyDescent="0.4">
      <c r="A144" s="22"/>
      <c r="B144" s="23" t="s">
        <v>31</v>
      </c>
      <c r="C144" s="24"/>
      <c r="D144" s="24"/>
      <c r="E144" s="24"/>
      <c r="F144" s="24"/>
      <c r="G144" s="24"/>
      <c r="H144" s="24"/>
      <c r="I144" s="24"/>
      <c r="J144" s="24"/>
      <c r="K144" s="55"/>
      <c r="L144" s="25"/>
    </row>
    <row r="145" spans="1:13" s="53" customFormat="1" ht="21" x14ac:dyDescent="0.4">
      <c r="A145" s="22" t="s">
        <v>92</v>
      </c>
      <c r="B145" s="23" t="s">
        <v>33</v>
      </c>
      <c r="C145" s="24">
        <v>206368.117</v>
      </c>
      <c r="D145" s="24">
        <f>64.0843-1.9998</f>
        <v>62.084499999999998</v>
      </c>
      <c r="E145" s="24"/>
      <c r="F145" s="24">
        <v>177443.91500000001</v>
      </c>
      <c r="G145" s="24">
        <f>61.151-3.3999</f>
        <v>57.751100000000001</v>
      </c>
      <c r="H145" s="24"/>
      <c r="I145" s="24">
        <f>C145+F145</f>
        <v>383812.03200000001</v>
      </c>
      <c r="J145" s="24">
        <f>(D145+G145)/2</f>
        <v>59.9178</v>
      </c>
      <c r="K145" s="55"/>
      <c r="L145" s="25"/>
    </row>
    <row r="146" spans="1:13" s="71" customFormat="1" ht="21" x14ac:dyDescent="0.4">
      <c r="A146" s="22" t="s">
        <v>93</v>
      </c>
      <c r="B146" s="23" t="s">
        <v>35</v>
      </c>
      <c r="C146" s="24">
        <f>C150</f>
        <v>1105.1890000000001</v>
      </c>
      <c r="D146" s="24">
        <f>D150</f>
        <v>0.34649999999999997</v>
      </c>
      <c r="E146" s="24"/>
      <c r="F146" s="24">
        <f t="shared" ref="F146:F153" si="4">I146-C146</f>
        <v>995.26099999999974</v>
      </c>
      <c r="G146" s="24">
        <f>G150</f>
        <v>0.28849999999999998</v>
      </c>
      <c r="H146" s="24"/>
      <c r="I146" s="24">
        <f>I150</f>
        <v>2100.4499999999998</v>
      </c>
      <c r="J146" s="24">
        <f>J150</f>
        <v>0.3175</v>
      </c>
      <c r="K146" s="55"/>
      <c r="L146" s="25"/>
    </row>
    <row r="147" spans="1:13" s="53" customFormat="1" ht="21" x14ac:dyDescent="0.4">
      <c r="A147" s="22"/>
      <c r="B147" s="23" t="s">
        <v>31</v>
      </c>
      <c r="C147" s="24"/>
      <c r="D147" s="24"/>
      <c r="E147" s="24"/>
      <c r="F147" s="24"/>
      <c r="G147" s="24"/>
      <c r="H147" s="24"/>
      <c r="I147" s="24"/>
      <c r="J147" s="24"/>
      <c r="K147" s="55"/>
      <c r="L147" s="25"/>
    </row>
    <row r="148" spans="1:13" s="53" customFormat="1" ht="21" x14ac:dyDescent="0.4">
      <c r="A148" s="22" t="s">
        <v>94</v>
      </c>
      <c r="B148" s="23" t="s">
        <v>18</v>
      </c>
      <c r="C148" s="24">
        <v>0</v>
      </c>
      <c r="D148" s="24">
        <v>0</v>
      </c>
      <c r="E148" s="24"/>
      <c r="F148" s="24">
        <f t="shared" si="4"/>
        <v>0</v>
      </c>
      <c r="G148" s="24">
        <v>0</v>
      </c>
      <c r="H148" s="24"/>
      <c r="I148" s="24">
        <v>0</v>
      </c>
      <c r="J148" s="24">
        <v>0</v>
      </c>
      <c r="K148" s="55"/>
      <c r="L148" s="25"/>
    </row>
    <row r="149" spans="1:13" s="53" customFormat="1" ht="21" x14ac:dyDescent="0.4">
      <c r="A149" s="30" t="s">
        <v>95</v>
      </c>
      <c r="B149" s="23" t="s">
        <v>96</v>
      </c>
      <c r="C149" s="24">
        <f>C148-C137</f>
        <v>-426.19299999999998</v>
      </c>
      <c r="D149" s="24">
        <f>D148-D137</f>
        <v>-0.29060000000000002</v>
      </c>
      <c r="E149" s="24"/>
      <c r="F149" s="24">
        <f t="shared" si="4"/>
        <v>-420.20000000000005</v>
      </c>
      <c r="G149" s="24">
        <f>G148-G137</f>
        <v>-0.13200000000000001</v>
      </c>
      <c r="H149" s="24"/>
      <c r="I149" s="24">
        <f>I148-I137</f>
        <v>-846.39300000000003</v>
      </c>
      <c r="J149" s="24">
        <f>J148-J137</f>
        <v>-0.21130000000000002</v>
      </c>
      <c r="K149" s="55"/>
      <c r="L149" s="25"/>
    </row>
    <row r="150" spans="1:13" s="53" customFormat="1" ht="21" x14ac:dyDescent="0.4">
      <c r="A150" s="22" t="s">
        <v>97</v>
      </c>
      <c r="B150" s="23" t="s">
        <v>22</v>
      </c>
      <c r="C150" s="24">
        <v>1105.1890000000001</v>
      </c>
      <c r="D150" s="24">
        <v>0.34649999999999997</v>
      </c>
      <c r="E150" s="24"/>
      <c r="F150" s="24">
        <v>995.26099999999997</v>
      </c>
      <c r="G150" s="24">
        <v>0.28849999999999998</v>
      </c>
      <c r="H150" s="24"/>
      <c r="I150" s="24">
        <f>C150+F150</f>
        <v>2100.4499999999998</v>
      </c>
      <c r="J150" s="24">
        <f>(D150+G150)/2</f>
        <v>0.3175</v>
      </c>
      <c r="K150" s="55"/>
      <c r="L150" s="25"/>
    </row>
    <row r="151" spans="1:13" s="53" customFormat="1" ht="21" x14ac:dyDescent="0.4">
      <c r="A151" s="30" t="s">
        <v>98</v>
      </c>
      <c r="B151" s="23" t="s">
        <v>99</v>
      </c>
      <c r="C151" s="24">
        <f>C150-C138</f>
        <v>744.58900000000006</v>
      </c>
      <c r="D151" s="24">
        <f>D150-D138</f>
        <v>0.23679999999999995</v>
      </c>
      <c r="E151" s="24"/>
      <c r="F151" s="24">
        <f t="shared" si="4"/>
        <v>755.14099999999974</v>
      </c>
      <c r="G151" s="24">
        <f>G150-G138</f>
        <v>0.21949999999999997</v>
      </c>
      <c r="H151" s="24"/>
      <c r="I151" s="24">
        <f>I150-I138</f>
        <v>1499.7299999999998</v>
      </c>
      <c r="J151" s="24">
        <f>J150-J138</f>
        <v>0.22814999999999999</v>
      </c>
      <c r="K151" s="55"/>
      <c r="L151" s="25"/>
    </row>
    <row r="152" spans="1:13" s="53" customFormat="1" ht="21" x14ac:dyDescent="0.4">
      <c r="A152" s="22" t="s">
        <v>100</v>
      </c>
      <c r="B152" s="23" t="s">
        <v>24</v>
      </c>
      <c r="C152" s="24">
        <v>0</v>
      </c>
      <c r="D152" s="24">
        <v>0</v>
      </c>
      <c r="E152" s="24"/>
      <c r="F152" s="24">
        <f>I152-C152</f>
        <v>0</v>
      </c>
      <c r="G152" s="24">
        <v>0</v>
      </c>
      <c r="H152" s="24"/>
      <c r="I152" s="24">
        <v>0</v>
      </c>
      <c r="J152" s="24">
        <v>0</v>
      </c>
      <c r="K152" s="55"/>
      <c r="L152" s="25"/>
    </row>
    <row r="153" spans="1:13" s="53" customFormat="1" ht="21" x14ac:dyDescent="0.4">
      <c r="A153" s="30" t="s">
        <v>101</v>
      </c>
      <c r="B153" s="23" t="s">
        <v>102</v>
      </c>
      <c r="C153" s="24">
        <f>C152-C139</f>
        <v>-83.921999999999997</v>
      </c>
      <c r="D153" s="38">
        <f>D152-D139</f>
        <v>-2.64E-2</v>
      </c>
      <c r="E153" s="24"/>
      <c r="F153" s="24">
        <f t="shared" si="4"/>
        <v>-78.967999999999989</v>
      </c>
      <c r="G153" s="24">
        <f>G152-G139</f>
        <v>-2.3599999999999999E-2</v>
      </c>
      <c r="H153" s="24"/>
      <c r="I153" s="24">
        <f>I152-I139</f>
        <v>-162.88999999999999</v>
      </c>
      <c r="J153" s="38">
        <f>J152-J139</f>
        <v>-2.5000000000000001E-2</v>
      </c>
      <c r="K153" s="55"/>
      <c r="L153" s="25"/>
    </row>
    <row r="154" spans="1:13" s="53" customFormat="1" ht="21" x14ac:dyDescent="0.4">
      <c r="A154" s="30" t="s">
        <v>103</v>
      </c>
      <c r="B154" s="23" t="s">
        <v>20</v>
      </c>
      <c r="C154" s="24">
        <v>0</v>
      </c>
      <c r="D154" s="38">
        <v>0</v>
      </c>
      <c r="E154" s="24"/>
      <c r="F154" s="24">
        <v>0</v>
      </c>
      <c r="G154" s="24">
        <v>0</v>
      </c>
      <c r="H154" s="24"/>
      <c r="I154" s="24"/>
      <c r="J154" s="38"/>
      <c r="K154" s="55"/>
      <c r="L154" s="25"/>
    </row>
    <row r="155" spans="1:13" s="53" customFormat="1" ht="21" x14ac:dyDescent="0.4">
      <c r="A155" s="30" t="s">
        <v>104</v>
      </c>
      <c r="B155" s="23" t="s">
        <v>105</v>
      </c>
      <c r="C155" s="24">
        <f>C154-C140</f>
        <v>-558.27200000000005</v>
      </c>
      <c r="D155" s="38">
        <f>D154-D140</f>
        <v>-0.1729</v>
      </c>
      <c r="E155" s="24"/>
      <c r="F155" s="24">
        <f>F154-F140</f>
        <v>-461.02100000000002</v>
      </c>
      <c r="G155" s="24">
        <f>G154-G140</f>
        <v>-0.159</v>
      </c>
      <c r="H155" s="24"/>
      <c r="I155" s="24">
        <f>I154-I140</f>
        <v>-1019.2930000000001</v>
      </c>
      <c r="J155" s="38">
        <f>J154-J140</f>
        <v>-0.16594999999999999</v>
      </c>
      <c r="K155" s="55"/>
      <c r="L155" s="25"/>
    </row>
    <row r="156" spans="1:13" s="53" customFormat="1" ht="21" x14ac:dyDescent="0.4">
      <c r="A156" s="30"/>
      <c r="B156" s="23"/>
      <c r="C156" s="24"/>
      <c r="D156" s="78"/>
      <c r="E156" s="55"/>
      <c r="F156" s="24"/>
      <c r="G156" s="39"/>
      <c r="H156" s="55"/>
      <c r="I156" s="24"/>
      <c r="J156" s="78"/>
      <c r="K156" s="55"/>
      <c r="L156" s="25"/>
    </row>
    <row r="158" spans="1:13" x14ac:dyDescent="0.3">
      <c r="C158" s="83"/>
      <c r="D158" s="83"/>
      <c r="E158" s="83"/>
      <c r="F158" s="83"/>
      <c r="G158" s="85" t="s">
        <v>180</v>
      </c>
      <c r="H158" s="85"/>
      <c r="I158" s="86" t="s">
        <v>181</v>
      </c>
      <c r="J158" s="86"/>
      <c r="K158" s="86"/>
      <c r="L158" s="86"/>
      <c r="M158" s="84"/>
    </row>
    <row r="159" spans="1:13" x14ac:dyDescent="0.3">
      <c r="C159" s="83"/>
      <c r="D159" s="83"/>
      <c r="E159" s="83"/>
      <c r="F159" s="83"/>
      <c r="G159" s="85" t="s">
        <v>182</v>
      </c>
      <c r="H159" s="85"/>
      <c r="I159" s="86" t="s">
        <v>185</v>
      </c>
      <c r="J159" s="86"/>
      <c r="K159" s="86"/>
      <c r="L159" s="86"/>
      <c r="M159" s="84"/>
    </row>
    <row r="160" spans="1:13" x14ac:dyDescent="0.3">
      <c r="C160" s="83"/>
      <c r="D160" s="83"/>
      <c r="E160" s="83"/>
      <c r="F160" s="83"/>
      <c r="G160" s="85" t="s">
        <v>183</v>
      </c>
      <c r="H160" s="85"/>
      <c r="I160" s="86" t="s">
        <v>184</v>
      </c>
      <c r="J160" s="86"/>
      <c r="K160" s="86"/>
      <c r="L160" s="86"/>
      <c r="M160" s="84"/>
    </row>
  </sheetData>
  <mergeCells count="20">
    <mergeCell ref="I158:L158"/>
    <mergeCell ref="I159:L159"/>
    <mergeCell ref="I160:L160"/>
    <mergeCell ref="C158:D158"/>
    <mergeCell ref="C159:D159"/>
    <mergeCell ref="C160:D160"/>
    <mergeCell ref="E158:F158"/>
    <mergeCell ref="G158:H158"/>
    <mergeCell ref="E159:F159"/>
    <mergeCell ref="G159:H159"/>
    <mergeCell ref="E160:F160"/>
    <mergeCell ref="G160:H160"/>
    <mergeCell ref="A3:L3"/>
    <mergeCell ref="A4:L4"/>
    <mergeCell ref="I5:L5"/>
    <mergeCell ref="A6:A7"/>
    <mergeCell ref="B6:B7"/>
    <mergeCell ref="C6:E6"/>
    <mergeCell ref="F6:H6"/>
    <mergeCell ref="I6:K6"/>
  </mergeCells>
  <pageMargins left="0.70866141732283472" right="0" top="0" bottom="0" header="0.31496062992125984" footer="0.31496062992125984"/>
  <pageSetup paperSize="9" scale="3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П.1.30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zm3</dc:creator>
  <cp:lastModifiedBy>zm3</cp:lastModifiedBy>
  <cp:lastPrinted>2019-02-13T06:21:14Z</cp:lastPrinted>
  <dcterms:created xsi:type="dcterms:W3CDTF">2018-02-08T05:19:44Z</dcterms:created>
  <dcterms:modified xsi:type="dcterms:W3CDTF">2019-02-13T06:23:28Z</dcterms:modified>
</cp:coreProperties>
</file>