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9915" windowHeight="12060" firstSheet="1" activeTab="8"/>
  </bookViews>
  <sheets>
    <sheet name="скоррект. прил 1.1" sheetId="1" r:id="rId1"/>
    <sheet name="прил 1.2." sheetId="2" r:id="rId2"/>
    <sheet name="прил 2.2" sheetId="5" r:id="rId3"/>
    <sheet name="2015 год Пр 1.2 " sheetId="12" r:id="rId4"/>
    <sheet name="2016 год Пр 1.2" sheetId="6" r:id="rId5"/>
    <sheet name="2017 год Пр 1.2" sheetId="7" r:id="rId6"/>
    <sheet name="2018 год Пр 1.2" sheetId="8" r:id="rId7"/>
    <sheet name="2019 год Пр 1.2" sheetId="13" r:id="rId8"/>
    <sheet name="2015" sheetId="14" r:id="rId9"/>
  </sheets>
  <externalReferences>
    <externalReference r:id="rId10"/>
  </externalReferences>
  <definedNames>
    <definedName name="_xlnm.Print_Area" localSheetId="8">'2015'!$A$1:$AK$47</definedName>
    <definedName name="_xlnm.Print_Area" localSheetId="3">'2015 год Пр 1.2 '!$A$1:$AK$69</definedName>
    <definedName name="_xlnm.Print_Area" localSheetId="7">'2019 год Пр 1.2'!$A$1:$AK$69</definedName>
    <definedName name="_xlnm.Print_Area" localSheetId="1">'прил 1.2.'!$A$1:$AJ$71</definedName>
    <definedName name="_xlnm.Print_Area" localSheetId="0">'скоррект. прил 1.1'!$A$1:$U$70</definedName>
  </definedNames>
  <calcPr calcId="144525"/>
</workbook>
</file>

<file path=xl/calcChain.xml><?xml version="1.0" encoding="utf-8"?>
<calcChain xmlns="http://schemas.openxmlformats.org/spreadsheetml/2006/main">
  <c r="T33" i="14" l="1"/>
  <c r="U32" i="14"/>
  <c r="U31" i="14"/>
  <c r="AI31" i="14"/>
  <c r="R31" i="14"/>
  <c r="O31" i="14"/>
  <c r="T30" i="14"/>
  <c r="T29" i="14"/>
  <c r="T28" i="14"/>
  <c r="AI27" i="14"/>
  <c r="U27" i="14"/>
  <c r="R27" i="14"/>
  <c r="O27" i="14"/>
  <c r="T26" i="14"/>
  <c r="T25" i="14"/>
  <c r="T24" i="14"/>
  <c r="T23" i="14"/>
  <c r="AI22" i="14"/>
  <c r="AI16" i="14"/>
  <c r="AI18" i="14"/>
  <c r="U22" i="14"/>
  <c r="R22" i="14"/>
  <c r="O22" i="14"/>
  <c r="T21" i="14"/>
  <c r="T20" i="14"/>
  <c r="T19" i="14"/>
  <c r="AK18" i="14"/>
  <c r="AJ18" i="14"/>
  <c r="AC18" i="14"/>
  <c r="AK17" i="14"/>
  <c r="AJ17" i="14"/>
  <c r="AC17" i="14"/>
  <c r="AD16" i="14"/>
  <c r="AD18" i="14"/>
  <c r="V16" i="14"/>
  <c r="V18" i="14"/>
  <c r="J16" i="14"/>
  <c r="J18" i="14"/>
  <c r="I16" i="14"/>
  <c r="I18" i="14"/>
  <c r="AC18" i="13"/>
  <c r="AC17" i="13"/>
  <c r="AD16" i="13"/>
  <c r="AD17" i="13"/>
  <c r="J16" i="13"/>
  <c r="J18" i="13"/>
  <c r="I16" i="13"/>
  <c r="I17" i="13"/>
  <c r="AK18" i="8"/>
  <c r="AK17" i="8"/>
  <c r="AC18" i="8"/>
  <c r="AC17" i="8"/>
  <c r="J18" i="8"/>
  <c r="AD16" i="8"/>
  <c r="AD17" i="8"/>
  <c r="J16" i="8"/>
  <c r="J17" i="8"/>
  <c r="I16" i="8"/>
  <c r="I17" i="8"/>
  <c r="AK18" i="7"/>
  <c r="AK17" i="7"/>
  <c r="AC18" i="7"/>
  <c r="AC17" i="7"/>
  <c r="AD16" i="7"/>
  <c r="AD18" i="7"/>
  <c r="J16" i="7"/>
  <c r="J18" i="7"/>
  <c r="I16" i="7"/>
  <c r="I17" i="7"/>
  <c r="AC17" i="6"/>
  <c r="AC16" i="6"/>
  <c r="AD15" i="6"/>
  <c r="AD16" i="6"/>
  <c r="J15" i="6"/>
  <c r="J16" i="6"/>
  <c r="I15" i="6"/>
  <c r="I17" i="6"/>
  <c r="AK18" i="12"/>
  <c r="AJ18" i="12"/>
  <c r="AK17" i="12"/>
  <c r="AJ17" i="12"/>
  <c r="AC18" i="12"/>
  <c r="AC17" i="12"/>
  <c r="AD16" i="12"/>
  <c r="AD17" i="12"/>
  <c r="J16" i="12"/>
  <c r="J18" i="12"/>
  <c r="I16" i="12"/>
  <c r="I17" i="12"/>
  <c r="AC18" i="2"/>
  <c r="AC20" i="2"/>
  <c r="P20" i="2"/>
  <c r="P19" i="2"/>
  <c r="J20" i="2"/>
  <c r="J18" i="2"/>
  <c r="J19" i="2"/>
  <c r="S45" i="5"/>
  <c r="G45" i="5"/>
  <c r="G32" i="5"/>
  <c r="G24" i="5"/>
  <c r="G18" i="5"/>
  <c r="E18" i="5"/>
  <c r="E20" i="5"/>
  <c r="Q44" i="5"/>
  <c r="Q58" i="5"/>
  <c r="Q57" i="5"/>
  <c r="Q56" i="5"/>
  <c r="Q55" i="5"/>
  <c r="Q54" i="5"/>
  <c r="Q53" i="5"/>
  <c r="Q52" i="5"/>
  <c r="Q51" i="5"/>
  <c r="Q50" i="5"/>
  <c r="Q49" i="5"/>
  <c r="Q48" i="5"/>
  <c r="Q47" i="5"/>
  <c r="Q46" i="5"/>
  <c r="Q45" i="5"/>
  <c r="Q42" i="5"/>
  <c r="Q41" i="5"/>
  <c r="Q40" i="5"/>
  <c r="Q39" i="5"/>
  <c r="Q38" i="5"/>
  <c r="Q37" i="5"/>
  <c r="Q36" i="5"/>
  <c r="Q35" i="5"/>
  <c r="Q34" i="5"/>
  <c r="Q33" i="5"/>
  <c r="Q26" i="5"/>
  <c r="Q27" i="5"/>
  <c r="Q25" i="5"/>
  <c r="Q23" i="5"/>
  <c r="Q22" i="5"/>
  <c r="Q21" i="5"/>
  <c r="Q43" i="2"/>
  <c r="Q43" i="5"/>
  <c r="S43" i="5"/>
  <c r="S32" i="5"/>
  <c r="Q29" i="2"/>
  <c r="Q29" i="5"/>
  <c r="S29" i="5"/>
  <c r="Q30" i="2"/>
  <c r="Q30" i="5"/>
  <c r="S30" i="5"/>
  <c r="Q31" i="2"/>
  <c r="Q28" i="2"/>
  <c r="Q28" i="5"/>
  <c r="G19" i="1"/>
  <c r="G18" i="1"/>
  <c r="G17" i="1"/>
  <c r="V16" i="13"/>
  <c r="V17" i="13"/>
  <c r="AI43" i="13"/>
  <c r="U43" i="13"/>
  <c r="R43" i="13"/>
  <c r="AI30" i="13"/>
  <c r="AI16" i="13"/>
  <c r="U30" i="13"/>
  <c r="U16" i="13"/>
  <c r="R30" i="13"/>
  <c r="O43" i="13"/>
  <c r="O30" i="13"/>
  <c r="O16" i="13"/>
  <c r="V16" i="8"/>
  <c r="V17" i="8"/>
  <c r="AI30" i="8"/>
  <c r="U30" i="8"/>
  <c r="R30" i="8"/>
  <c r="O30" i="8"/>
  <c r="AI43" i="8"/>
  <c r="AI16" i="8"/>
  <c r="U43" i="8"/>
  <c r="R43" i="8"/>
  <c r="O43" i="8"/>
  <c r="AI22" i="8"/>
  <c r="U22" i="8"/>
  <c r="U16" i="8"/>
  <c r="U17" i="8"/>
  <c r="R22" i="8"/>
  <c r="O22" i="8"/>
  <c r="O16" i="8"/>
  <c r="O17" i="8"/>
  <c r="V16" i="7"/>
  <c r="V18" i="7"/>
  <c r="AI43" i="7"/>
  <c r="U43" i="7"/>
  <c r="R43" i="7"/>
  <c r="AI30" i="7"/>
  <c r="U30" i="7"/>
  <c r="R30" i="7"/>
  <c r="AI22" i="7"/>
  <c r="AI16" i="7"/>
  <c r="AI18" i="7"/>
  <c r="U22" i="7"/>
  <c r="R22" i="7"/>
  <c r="O43" i="7"/>
  <c r="O30" i="7"/>
  <c r="O22" i="7"/>
  <c r="O16" i="7"/>
  <c r="O17" i="7"/>
  <c r="V15" i="6"/>
  <c r="V17" i="6"/>
  <c r="AI29" i="6"/>
  <c r="U29" i="6"/>
  <c r="R29" i="6"/>
  <c r="AI21" i="6"/>
  <c r="U21" i="6"/>
  <c r="R21" i="6"/>
  <c r="O29" i="6"/>
  <c r="O21" i="6"/>
  <c r="V16" i="12"/>
  <c r="V17" i="12"/>
  <c r="AI43" i="12"/>
  <c r="R43" i="12"/>
  <c r="AI30" i="12"/>
  <c r="U30" i="12"/>
  <c r="R30" i="12"/>
  <c r="AI22" i="12"/>
  <c r="AI16" i="12"/>
  <c r="U22" i="12"/>
  <c r="U16" i="12"/>
  <c r="R22" i="12"/>
  <c r="R16" i="12"/>
  <c r="R17" i="12"/>
  <c r="O43" i="12"/>
  <c r="O30" i="12"/>
  <c r="O22" i="12"/>
  <c r="AH45" i="2"/>
  <c r="T45" i="2"/>
  <c r="Q45" i="2"/>
  <c r="O45" i="2"/>
  <c r="AH32" i="2"/>
  <c r="U32" i="2"/>
  <c r="T32" i="2"/>
  <c r="O32" i="2"/>
  <c r="AH24" i="2"/>
  <c r="AH18" i="2"/>
  <c r="U24" i="2"/>
  <c r="U18" i="2"/>
  <c r="U19" i="2"/>
  <c r="T24" i="2"/>
  <c r="O24" i="2"/>
  <c r="O18" i="2"/>
  <c r="O20" i="2"/>
  <c r="S43" i="1"/>
  <c r="R44" i="1"/>
  <c r="R45" i="1"/>
  <c r="R41" i="1"/>
  <c r="R16" i="1"/>
  <c r="R46" i="1"/>
  <c r="R47" i="1"/>
  <c r="S48" i="1"/>
  <c r="S49" i="1"/>
  <c r="U49" i="1"/>
  <c r="R50" i="1"/>
  <c r="T51" i="1"/>
  <c r="T41" i="1"/>
  <c r="S52" i="1"/>
  <c r="S53" i="1"/>
  <c r="U53" i="1"/>
  <c r="P54" i="1"/>
  <c r="P55" i="1"/>
  <c r="Q55" i="1"/>
  <c r="R55" i="1"/>
  <c r="S55" i="1"/>
  <c r="T55" i="1"/>
  <c r="P56" i="1"/>
  <c r="Q56" i="1"/>
  <c r="R56" i="1"/>
  <c r="S56" i="1"/>
  <c r="T56" i="1"/>
  <c r="P57" i="1"/>
  <c r="Q57" i="1"/>
  <c r="R57" i="1"/>
  <c r="S57" i="1"/>
  <c r="T57" i="1"/>
  <c r="P58" i="1"/>
  <c r="Q58" i="1"/>
  <c r="R58" i="1"/>
  <c r="S58" i="1"/>
  <c r="T58" i="1"/>
  <c r="P59" i="1"/>
  <c r="Q59" i="1"/>
  <c r="R59" i="1"/>
  <c r="S59" i="1"/>
  <c r="T59" i="1"/>
  <c r="P60" i="1"/>
  <c r="Q60" i="1"/>
  <c r="R60" i="1"/>
  <c r="S60" i="1"/>
  <c r="T60" i="1"/>
  <c r="P61" i="1"/>
  <c r="Q61" i="1"/>
  <c r="R61" i="1"/>
  <c r="S61" i="1"/>
  <c r="T61" i="1"/>
  <c r="P62" i="1"/>
  <c r="Q62" i="1"/>
  <c r="R62" i="1"/>
  <c r="S62" i="1"/>
  <c r="T62" i="1"/>
  <c r="P63" i="1"/>
  <c r="Q63" i="1"/>
  <c r="R63" i="1"/>
  <c r="S63" i="1"/>
  <c r="T63" i="1"/>
  <c r="P64" i="1"/>
  <c r="Q64" i="1"/>
  <c r="R64" i="1"/>
  <c r="S64" i="1"/>
  <c r="T64" i="1"/>
  <c r="P65" i="1"/>
  <c r="Q65" i="1"/>
  <c r="R65" i="1"/>
  <c r="S65" i="1"/>
  <c r="T65" i="1"/>
  <c r="P66" i="1"/>
  <c r="Q66" i="1"/>
  <c r="R66" i="1"/>
  <c r="S66" i="1"/>
  <c r="T66" i="1"/>
  <c r="P67" i="1"/>
  <c r="Q67" i="1"/>
  <c r="R67" i="1"/>
  <c r="S67" i="1"/>
  <c r="T67" i="1"/>
  <c r="P42" i="1"/>
  <c r="S40" i="1"/>
  <c r="U40" i="1"/>
  <c r="T30" i="1"/>
  <c r="T31" i="1"/>
  <c r="U31" i="1"/>
  <c r="Q32" i="1"/>
  <c r="P33" i="1"/>
  <c r="S34" i="1"/>
  <c r="U34" i="1"/>
  <c r="R35" i="1"/>
  <c r="U35" i="1"/>
  <c r="T36" i="1"/>
  <c r="T37" i="1"/>
  <c r="Q38" i="1"/>
  <c r="P39" i="1"/>
  <c r="P29" i="1"/>
  <c r="P28" i="1"/>
  <c r="Q21" i="1"/>
  <c r="S22" i="1"/>
  <c r="R23" i="1"/>
  <c r="R20" i="1"/>
  <c r="P24" i="1"/>
  <c r="P25" i="1"/>
  <c r="P20" i="1"/>
  <c r="P26" i="1"/>
  <c r="P27" i="1"/>
  <c r="U27" i="1"/>
  <c r="Q18" i="1"/>
  <c r="R18" i="1"/>
  <c r="R20" i="7"/>
  <c r="T20" i="7"/>
  <c r="S18" i="1"/>
  <c r="R20" i="8"/>
  <c r="T20" i="8"/>
  <c r="T16" i="8"/>
  <c r="T18" i="1"/>
  <c r="R20" i="13"/>
  <c r="T20" i="13"/>
  <c r="Q19" i="1"/>
  <c r="R19" i="1"/>
  <c r="U19" i="1"/>
  <c r="S19" i="1"/>
  <c r="R21" i="8"/>
  <c r="T21" i="8"/>
  <c r="T19" i="1"/>
  <c r="R21" i="13"/>
  <c r="T21" i="13"/>
  <c r="P19" i="1"/>
  <c r="P18" i="1"/>
  <c r="U18" i="1"/>
  <c r="R17" i="1"/>
  <c r="R19" i="7"/>
  <c r="T19" i="7"/>
  <c r="T16" i="7"/>
  <c r="S17" i="1"/>
  <c r="R19" i="8"/>
  <c r="T19" i="8"/>
  <c r="T17" i="1"/>
  <c r="R19" i="13"/>
  <c r="R16" i="13"/>
  <c r="R17" i="13"/>
  <c r="Q17" i="1"/>
  <c r="P17" i="1"/>
  <c r="U17" i="1"/>
  <c r="D15" i="1"/>
  <c r="D16" i="1"/>
  <c r="N20" i="1"/>
  <c r="T20" i="1"/>
  <c r="K20" i="1"/>
  <c r="I20" i="1"/>
  <c r="D20" i="1"/>
  <c r="I28" i="1"/>
  <c r="D28" i="1"/>
  <c r="Q41" i="1"/>
  <c r="K41" i="1"/>
  <c r="I41" i="1"/>
  <c r="D41" i="1"/>
  <c r="S28" i="1"/>
  <c r="Q20" i="1"/>
  <c r="P41" i="1"/>
  <c r="U44" i="12"/>
  <c r="U43" i="12"/>
  <c r="G41" i="1"/>
  <c r="G28" i="1"/>
  <c r="G20" i="1"/>
  <c r="T39" i="13"/>
  <c r="T38" i="13"/>
  <c r="T53" i="13"/>
  <c r="T43" i="13"/>
  <c r="T33" i="13"/>
  <c r="T32" i="13"/>
  <c r="T30" i="13"/>
  <c r="T36" i="8"/>
  <c r="T30" i="8"/>
  <c r="T42" i="8"/>
  <c r="T55" i="8"/>
  <c r="T43" i="8"/>
  <c r="T54" i="8"/>
  <c r="T24" i="8"/>
  <c r="T22" i="8"/>
  <c r="T51" i="8"/>
  <c r="T50" i="8"/>
  <c r="T45" i="8"/>
  <c r="T37" i="7"/>
  <c r="T30" i="7"/>
  <c r="T25" i="7"/>
  <c r="T22" i="7"/>
  <c r="T52" i="7"/>
  <c r="T49" i="7"/>
  <c r="T48" i="7"/>
  <c r="T47" i="7"/>
  <c r="T46" i="7"/>
  <c r="T43" i="7"/>
  <c r="T39" i="6"/>
  <c r="T33" i="6"/>
  <c r="T22" i="6"/>
  <c r="T21" i="6"/>
  <c r="T19" i="6"/>
  <c r="T20" i="6"/>
  <c r="T18" i="6"/>
  <c r="T29" i="12"/>
  <c r="T41" i="12"/>
  <c r="T28" i="12"/>
  <c r="T27" i="12"/>
  <c r="T26" i="12"/>
  <c r="T22" i="12"/>
  <c r="T56" i="12"/>
  <c r="T35" i="12"/>
  <c r="T31" i="12"/>
  <c r="T30" i="12"/>
  <c r="T21" i="12"/>
  <c r="T20" i="12"/>
  <c r="T19" i="12"/>
  <c r="S44" i="2"/>
  <c r="S42" i="2"/>
  <c r="S41" i="2"/>
  <c r="S40" i="2"/>
  <c r="S39" i="2"/>
  <c r="S38" i="2"/>
  <c r="S37" i="2"/>
  <c r="S36" i="2"/>
  <c r="S35" i="2"/>
  <c r="S34" i="2"/>
  <c r="S33" i="2"/>
  <c r="S27" i="2"/>
  <c r="S26" i="2"/>
  <c r="S25" i="2"/>
  <c r="S23" i="2"/>
  <c r="S22" i="2"/>
  <c r="S21" i="2"/>
  <c r="O17" i="1"/>
  <c r="H17" i="1"/>
  <c r="J27" i="1"/>
  <c r="O27" i="1"/>
  <c r="J39" i="1"/>
  <c r="O39" i="1"/>
  <c r="J26" i="1"/>
  <c r="O26" i="1"/>
  <c r="J25" i="1"/>
  <c r="O25" i="1"/>
  <c r="J24" i="1"/>
  <c r="J20" i="1"/>
  <c r="O24" i="1"/>
  <c r="J54" i="1"/>
  <c r="O54" i="1"/>
  <c r="U54" i="1"/>
  <c r="M53" i="1"/>
  <c r="O53" i="1"/>
  <c r="M52" i="1"/>
  <c r="O52" i="1"/>
  <c r="U52" i="1"/>
  <c r="N51" i="1"/>
  <c r="N41" i="1"/>
  <c r="O51" i="1"/>
  <c r="U51" i="1"/>
  <c r="L50" i="1"/>
  <c r="O50" i="1"/>
  <c r="U50" i="1"/>
  <c r="M49" i="1"/>
  <c r="O49" i="1"/>
  <c r="M48" i="1"/>
  <c r="O48" i="1"/>
  <c r="U48" i="1"/>
  <c r="L47" i="1"/>
  <c r="O47" i="1"/>
  <c r="U47" i="1"/>
  <c r="L46" i="1"/>
  <c r="O46" i="1"/>
  <c r="U46" i="1"/>
  <c r="L45" i="1"/>
  <c r="O45" i="1"/>
  <c r="L44" i="1"/>
  <c r="O44" i="1"/>
  <c r="U44" i="1"/>
  <c r="M43" i="1"/>
  <c r="H43" i="1"/>
  <c r="O42" i="1"/>
  <c r="J42" i="1"/>
  <c r="J41" i="1"/>
  <c r="U42" i="1"/>
  <c r="H19" i="1"/>
  <c r="O18" i="1"/>
  <c r="K38" i="1"/>
  <c r="O38" i="1"/>
  <c r="U38" i="1"/>
  <c r="N37" i="1"/>
  <c r="O37" i="1"/>
  <c r="U37" i="1"/>
  <c r="N36" i="1"/>
  <c r="O36" i="1"/>
  <c r="U36" i="1"/>
  <c r="L35" i="1"/>
  <c r="L28" i="1"/>
  <c r="M34" i="1"/>
  <c r="M28" i="1"/>
  <c r="M40" i="1"/>
  <c r="O40" i="1"/>
  <c r="L23" i="1"/>
  <c r="O23" i="1"/>
  <c r="J33" i="1"/>
  <c r="J28" i="1"/>
  <c r="U33" i="1"/>
  <c r="M22" i="1"/>
  <c r="M20" i="1"/>
  <c r="O22" i="1"/>
  <c r="K32" i="1"/>
  <c r="K28" i="1"/>
  <c r="O32" i="1"/>
  <c r="N31" i="1"/>
  <c r="O31" i="1"/>
  <c r="N30" i="1"/>
  <c r="N28" i="1"/>
  <c r="U30" i="1"/>
  <c r="J29" i="1"/>
  <c r="O29" i="1"/>
  <c r="K21" i="1"/>
  <c r="O21" i="1"/>
  <c r="U21" i="1"/>
  <c r="S50" i="2"/>
  <c r="S51" i="2"/>
  <c r="S52" i="2"/>
  <c r="S53" i="2"/>
  <c r="S54" i="2"/>
  <c r="S55" i="2"/>
  <c r="S56" i="2"/>
  <c r="S57" i="2"/>
  <c r="S58" i="2"/>
  <c r="S49" i="2"/>
  <c r="S48" i="2"/>
  <c r="S47" i="2"/>
  <c r="S46" i="2"/>
  <c r="S45" i="2"/>
  <c r="H42" i="1"/>
  <c r="H44" i="1"/>
  <c r="H41" i="1"/>
  <c r="H45" i="1"/>
  <c r="H46" i="1"/>
  <c r="H47" i="1"/>
  <c r="H48" i="1"/>
  <c r="H49" i="1"/>
  <c r="H50" i="1"/>
  <c r="H51" i="1"/>
  <c r="H52" i="1"/>
  <c r="H53" i="1"/>
  <c r="H54" i="1"/>
  <c r="H34" i="1"/>
  <c r="H35" i="1"/>
  <c r="H36" i="1"/>
  <c r="H37" i="1"/>
  <c r="H38" i="1"/>
  <c r="H40" i="1"/>
  <c r="H23" i="1"/>
  <c r="H33" i="1"/>
  <c r="H22" i="1"/>
  <c r="H31" i="1"/>
  <c r="H32" i="1"/>
  <c r="H28" i="1"/>
  <c r="H30" i="1"/>
  <c r="U29" i="1"/>
  <c r="H29" i="1"/>
  <c r="H21" i="1"/>
  <c r="H20" i="1"/>
  <c r="H16" i="1"/>
  <c r="H24" i="1"/>
  <c r="H25" i="1"/>
  <c r="H26" i="1"/>
  <c r="H27" i="1"/>
  <c r="S28" i="5"/>
  <c r="S30" i="2"/>
  <c r="U26" i="1"/>
  <c r="S29" i="2"/>
  <c r="Q24" i="2"/>
  <c r="U24" i="1"/>
  <c r="S28" i="2"/>
  <c r="H39" i="1"/>
  <c r="U39" i="1"/>
  <c r="T28" i="1"/>
  <c r="T16" i="1"/>
  <c r="R16" i="8"/>
  <c r="R18" i="8"/>
  <c r="I16" i="6"/>
  <c r="U18" i="8"/>
  <c r="U17" i="13"/>
  <c r="U18" i="13"/>
  <c r="AI17" i="12"/>
  <c r="AI18" i="12"/>
  <c r="O18" i="7"/>
  <c r="O18" i="13"/>
  <c r="O17" i="13"/>
  <c r="AI18" i="13"/>
  <c r="AI17" i="13"/>
  <c r="R18" i="13"/>
  <c r="AH20" i="2"/>
  <c r="AH19" i="2"/>
  <c r="AI17" i="7"/>
  <c r="G20" i="5"/>
  <c r="G19" i="5"/>
  <c r="O19" i="2"/>
  <c r="R18" i="12"/>
  <c r="O30" i="1"/>
  <c r="O33" i="1"/>
  <c r="O35" i="1"/>
  <c r="U43" i="1"/>
  <c r="T44" i="12"/>
  <c r="T43" i="12"/>
  <c r="T16" i="12"/>
  <c r="R28" i="1"/>
  <c r="R21" i="7"/>
  <c r="AC19" i="2"/>
  <c r="E19" i="5"/>
  <c r="I18" i="12"/>
  <c r="V18" i="12"/>
  <c r="AD18" i="12"/>
  <c r="J17" i="6"/>
  <c r="V16" i="6"/>
  <c r="J17" i="7"/>
  <c r="I18" i="8"/>
  <c r="O18" i="8"/>
  <c r="V18" i="8"/>
  <c r="AD18" i="8"/>
  <c r="V17" i="7"/>
  <c r="AD17" i="7"/>
  <c r="AD18" i="13"/>
  <c r="T19" i="13"/>
  <c r="T16" i="13"/>
  <c r="T17" i="13"/>
  <c r="U23" i="1"/>
  <c r="O43" i="1"/>
  <c r="O41" i="1"/>
  <c r="L20" i="1"/>
  <c r="U20" i="2"/>
  <c r="J17" i="13"/>
  <c r="H18" i="1"/>
  <c r="T18" i="13"/>
  <c r="T21" i="7"/>
  <c r="R16" i="7"/>
  <c r="R18" i="7"/>
  <c r="R17" i="7"/>
  <c r="T17" i="12"/>
  <c r="T18" i="12"/>
  <c r="T14" i="1"/>
  <c r="T15" i="1"/>
  <c r="H15" i="1"/>
  <c r="H14" i="1"/>
  <c r="T17" i="8"/>
  <c r="T18" i="8"/>
  <c r="R14" i="1"/>
  <c r="R15" i="1"/>
  <c r="U18" i="12"/>
  <c r="U17" i="12"/>
  <c r="U41" i="1"/>
  <c r="T18" i="7"/>
  <c r="T17" i="7"/>
  <c r="AI18" i="8"/>
  <c r="AI17" i="8"/>
  <c r="S20" i="1"/>
  <c r="U22" i="1"/>
  <c r="U20" i="1"/>
  <c r="Q31" i="5"/>
  <c r="S31" i="2"/>
  <c r="S24" i="2"/>
  <c r="R17" i="8"/>
  <c r="S16" i="1"/>
  <c r="V18" i="13"/>
  <c r="P16" i="1"/>
  <c r="S43" i="2"/>
  <c r="Q32" i="2"/>
  <c r="Q18" i="2"/>
  <c r="U25" i="1"/>
  <c r="O20" i="1"/>
  <c r="O34" i="1"/>
  <c r="O28" i="1"/>
  <c r="M41" i="1"/>
  <c r="L41" i="1"/>
  <c r="U45" i="1"/>
  <c r="S32" i="2"/>
  <c r="Q16" i="1"/>
  <c r="Q28" i="1"/>
  <c r="U32" i="1"/>
  <c r="U28" i="1"/>
  <c r="S41" i="1"/>
  <c r="T18" i="2"/>
  <c r="O16" i="12"/>
  <c r="U16" i="7"/>
  <c r="G16" i="1"/>
  <c r="Q32" i="5"/>
  <c r="AD17" i="6"/>
  <c r="J17" i="12"/>
  <c r="I18" i="7"/>
  <c r="I18" i="13"/>
  <c r="G14" i="1"/>
  <c r="G15" i="1"/>
  <c r="T20" i="2"/>
  <c r="T19" i="2"/>
  <c r="Q14" i="1"/>
  <c r="Q15" i="1"/>
  <c r="Q20" i="2"/>
  <c r="Q19" i="2"/>
  <c r="P14" i="1"/>
  <c r="P15" i="1"/>
  <c r="U16" i="1"/>
  <c r="S15" i="1"/>
  <c r="S14" i="1"/>
  <c r="S18" i="2"/>
  <c r="U17" i="7"/>
  <c r="U18" i="7"/>
  <c r="O18" i="12"/>
  <c r="O17" i="12"/>
  <c r="S31" i="5"/>
  <c r="S24" i="5"/>
  <c r="S18" i="5"/>
  <c r="Q24" i="5"/>
  <c r="Q18" i="5"/>
  <c r="Q19" i="5"/>
  <c r="Q20" i="5"/>
  <c r="S19" i="2"/>
  <c r="S20" i="2"/>
  <c r="S20" i="5"/>
  <c r="S19" i="5"/>
  <c r="U14" i="1"/>
  <c r="U15" i="1"/>
  <c r="O15" i="6"/>
  <c r="O16" i="6"/>
  <c r="R15" i="6"/>
  <c r="AI15" i="6"/>
  <c r="O17" i="6"/>
  <c r="T29" i="6"/>
  <c r="U15" i="6"/>
  <c r="U17" i="6"/>
  <c r="T15" i="6"/>
  <c r="U16" i="6"/>
  <c r="R16" i="6"/>
  <c r="R17" i="6"/>
  <c r="T17" i="6"/>
  <c r="T16" i="6"/>
  <c r="T27" i="14"/>
  <c r="O16" i="14"/>
  <c r="O18" i="14"/>
  <c r="R16" i="14"/>
  <c r="R18" i="14"/>
  <c r="U16" i="14"/>
  <c r="U18" i="14"/>
  <c r="T22" i="14"/>
  <c r="I17" i="14"/>
  <c r="AD17" i="14"/>
  <c r="J17" i="14"/>
  <c r="AI17" i="14"/>
  <c r="T32" i="14"/>
  <c r="T31" i="14"/>
  <c r="O17" i="14"/>
  <c r="V17" i="14"/>
  <c r="T16" i="14"/>
  <c r="T18" i="14"/>
  <c r="R17" i="14"/>
  <c r="U17" i="14"/>
  <c r="T17" i="14"/>
</calcChain>
</file>

<file path=xl/sharedStrings.xml><?xml version="1.0" encoding="utf-8"?>
<sst xmlns="http://schemas.openxmlformats.org/spreadsheetml/2006/main" count="1717" uniqueCount="291">
  <si>
    <t>приложение № 1.1</t>
  </si>
  <si>
    <t>к Приказу Минэнерго России</t>
  </si>
  <si>
    <t>от 24 марта 2010г. № 114</t>
  </si>
  <si>
    <t>_______________    Дорохин А.С.</t>
  </si>
  <si>
    <t>№</t>
  </si>
  <si>
    <t>наименование объекта</t>
  </si>
  <si>
    <t>стадия реализации проекта</t>
  </si>
  <si>
    <t>проектная мощность/протяженность сетей</t>
  </si>
  <si>
    <t>год начала строительства</t>
  </si>
  <si>
    <t>год оканчания строительства</t>
  </si>
  <si>
    <t>итого</t>
  </si>
  <si>
    <t>план финансирования текущего года</t>
  </si>
  <si>
    <t>С/П</t>
  </si>
  <si>
    <t>1.</t>
  </si>
  <si>
    <t>1.2.</t>
  </si>
  <si>
    <t>1.3.</t>
  </si>
  <si>
    <t>Энергоснабжение и повышение энергетической эффективности</t>
  </si>
  <si>
    <t>Создание систем противоаварийной и режимной автоматики</t>
  </si>
  <si>
    <t>создание систем телемиханики и связи</t>
  </si>
  <si>
    <t>Установка устройств регулирования напряжения и компенсации реактивной мощности</t>
  </si>
  <si>
    <t>1.4.</t>
  </si>
  <si>
    <t>2.</t>
  </si>
  <si>
    <t>2.1.</t>
  </si>
  <si>
    <t>новое строительство</t>
  </si>
  <si>
    <t>2.2.</t>
  </si>
  <si>
    <t>Прочее новое строительство</t>
  </si>
  <si>
    <t>справочно:</t>
  </si>
  <si>
    <t>оплата процентов за привлеченные кредитные ресурсы</t>
  </si>
  <si>
    <t>год ввода в эксплуатацию</t>
  </si>
  <si>
    <t>нормативный срок службы</t>
  </si>
  <si>
    <t>технические характеристики реконструируемых объектов</t>
  </si>
  <si>
    <t>генерирующие объекты</t>
  </si>
  <si>
    <t>мощность, МВт</t>
  </si>
  <si>
    <t>подстанции</t>
  </si>
  <si>
    <t>кол-во и марка силовых трансф-ров, шт.</t>
  </si>
  <si>
    <t>мощность МВА</t>
  </si>
  <si>
    <t>линии электропередачи</t>
  </si>
  <si>
    <t>тип опор</t>
  </si>
  <si>
    <t>протяж-сть, км</t>
  </si>
  <si>
    <t>всего</t>
  </si>
  <si>
    <t>ПИР</t>
  </si>
  <si>
    <t>СМР</t>
  </si>
  <si>
    <t>прочие</t>
  </si>
  <si>
    <t>оборудо-ние и материалы</t>
  </si>
  <si>
    <t>технические характеристики созданных объектов</t>
  </si>
  <si>
    <t>тепловая энергия, Гкал/час</t>
  </si>
  <si>
    <t>Краткое описание инвестиционной программы</t>
  </si>
  <si>
    <t>Субъект Российской Федерации, на территории которого реализуется инвестиционный проект</t>
  </si>
  <si>
    <t>технические характеристики</t>
  </si>
  <si>
    <t>мощность, МВт, МВА</t>
  </si>
  <si>
    <t>выработка, млн.кВт/час</t>
  </si>
  <si>
    <t>длина ВЛ в км</t>
  </si>
  <si>
    <t>используемое топливо</t>
  </si>
  <si>
    <t>сроки реализации проекта</t>
  </si>
  <si>
    <t>в ссответствии с итогами конкурсов и заключеннвми договорами</t>
  </si>
  <si>
    <t>обоснование необходимости реализации проекта</t>
  </si>
  <si>
    <t>решаемые задачи</t>
  </si>
  <si>
    <t>режимно-балансовая необходимость</t>
  </si>
  <si>
    <t>основание включения инвестиционного проекта в инвестиционную программу</t>
  </si>
  <si>
    <t>доходность</t>
  </si>
  <si>
    <t>срок окупаемости</t>
  </si>
  <si>
    <t>простой</t>
  </si>
  <si>
    <t>дисконтированный</t>
  </si>
  <si>
    <t>стоимость объекта</t>
  </si>
  <si>
    <t xml:space="preserve"> документации</t>
  </si>
  <si>
    <t>наличие исходно-разрешительной</t>
  </si>
  <si>
    <t>ВСЕГО</t>
  </si>
  <si>
    <t>Перечень</t>
  </si>
  <si>
    <t>инвестиционных проектов на период реализации инвестиционной</t>
  </si>
  <si>
    <t>Техническое перевооружение и реконструкция</t>
  </si>
  <si>
    <t>С/П*</t>
  </si>
  <si>
    <t>полная стоимость строительства**</t>
  </si>
  <si>
    <t xml:space="preserve"> остаточная стоимость строительства**</t>
  </si>
  <si>
    <t>С</t>
  </si>
  <si>
    <t xml:space="preserve">  ввод мощностей</t>
  </si>
  <si>
    <t>деревянные</t>
  </si>
  <si>
    <t>ж/б</t>
  </si>
  <si>
    <t>наименование объекта *</t>
  </si>
  <si>
    <t>МВА/км</t>
  </si>
  <si>
    <t>1985-1995</t>
  </si>
  <si>
    <t>оборудование</t>
  </si>
  <si>
    <t>Автоматы АВ/рубильнике РЕ, шт</t>
  </si>
  <si>
    <t>18/18</t>
  </si>
  <si>
    <t>19/19</t>
  </si>
  <si>
    <t>камеры КСО с ВВ, шт</t>
  </si>
  <si>
    <t>камеры КСО с ВН (МВ), шт</t>
  </si>
  <si>
    <t>Приложение №1.2 к Приказу Минэнерго России от 24.03.2010 года №114</t>
  </si>
  <si>
    <t>УТВЕРЖДАЮ:</t>
  </si>
  <si>
    <t>приложение № 2.2</t>
  </si>
  <si>
    <t>Приморский край</t>
  </si>
  <si>
    <t>Уссурийский городской округ</t>
  </si>
  <si>
    <t>IRR %</t>
  </si>
  <si>
    <t>Наименование направления/проекта инвестиционной программы</t>
  </si>
  <si>
    <t>программы МУП "Уссурийск-Электросеть" и план их финансирования</t>
  </si>
  <si>
    <t>плановый объем финансирования, млн. руб (с НДС)</t>
  </si>
  <si>
    <t xml:space="preserve"> млн. рублей (с НДС)</t>
  </si>
  <si>
    <t>+</t>
  </si>
  <si>
    <t>показатели экономической эффективности реализации инвестиционного проекта****</t>
  </si>
  <si>
    <t>NРV, млн. руб</t>
  </si>
  <si>
    <t>в соответствии с проектно-сметной документацией***</t>
  </si>
  <si>
    <t>утвержденная проектно-сметная документация (+;-)</t>
  </si>
  <si>
    <t>оформленный в соответствии с законодательством землеотвод(+;-)</t>
  </si>
  <si>
    <t>разрешение на строительство(+;-)</t>
  </si>
  <si>
    <t>максимальная оптимизация режимов электроснабжения</t>
  </si>
  <si>
    <t>Постановление Правительства Российской Федерации от 1 декабря 2009 г. № 977 "Об инвестиционных программах субъектов электроэнергетики"</t>
  </si>
  <si>
    <t>-</t>
  </si>
  <si>
    <t>план 2015 года</t>
  </si>
  <si>
    <t>план 2016 года</t>
  </si>
  <si>
    <t>план 2017 года</t>
  </si>
  <si>
    <t>план 2018 года</t>
  </si>
  <si>
    <t>план 2019 года</t>
  </si>
  <si>
    <t>Стоимость основных этапов работ по реализации инвестиционной программы компании на 2015-2019 год</t>
  </si>
  <si>
    <t>"____" __________ 2014год.</t>
  </si>
  <si>
    <t>Стоимость основных этапов работ по реализации инвестиционной программы МУП "Уссурийск-Электросеть" на 2015 год</t>
  </si>
  <si>
    <t>оборудование и материалы</t>
  </si>
  <si>
    <t>Стоимость основных этапов работ по реализации инвестиционной программы МУП "Уссурийск-Электросеть" на 2016 год</t>
  </si>
  <si>
    <t>Стоимость основных этапов работ по реализации инвестиционной программы МУП "Уссурийск-Электросеть" на 2017 год</t>
  </si>
  <si>
    <t>Стоимость основных этапов работ по реализации инвестиционной программы МУП "Уссурийск-Электросеть" на 2018 год</t>
  </si>
  <si>
    <t>Стоимость основных этапов работ по реализации инвестиционной программы МУП "Уссурийск-Электросеть" на 2019 год</t>
  </si>
  <si>
    <t>план 2015 год</t>
  </si>
  <si>
    <t>план 2016 год</t>
  </si>
  <si>
    <t>план 2017 год</t>
  </si>
  <si>
    <t>план 2018 год</t>
  </si>
  <si>
    <t>план 2019 год</t>
  </si>
  <si>
    <t>заключение Главгосэкспертизы России    (+;-)</t>
  </si>
  <si>
    <t>Место расположения объекта</t>
  </si>
  <si>
    <t>Реконструкция ВЛ-6кВ Ф-2 п/ст."Мелькомбинат"-ТП-191 в г.Уссурийске</t>
  </si>
  <si>
    <t>23,ТМ</t>
  </si>
  <si>
    <t>1975-1990</t>
  </si>
  <si>
    <t>37, ТМ</t>
  </si>
  <si>
    <t>51/51</t>
  </si>
  <si>
    <t>37,ТМ</t>
  </si>
  <si>
    <t>процент освоения сметной стоимости на 01.01.2014 года %</t>
  </si>
  <si>
    <t>техническая готовность объекта на 01.01.2014года %</t>
  </si>
  <si>
    <t>остаточная стоимость объекта на 01.01.20014г млн. рублей</t>
  </si>
  <si>
    <t>Обеспечение уровня напряжения у потребителей электроэнергии согласно ГОСТа, снижение уровня технологических потерь, исключение несанкционированного подключения (набросы), уменьшение протяжённости линий, обеспечение безопасной эксплуатации электроустановок, снижение затрат на аварийно-восстановительные работы. Износ оборудования - более 75 %, планируемый срок вывода электроборудования из эксплуатации - 2015 год</t>
  </si>
  <si>
    <t>Обеспечение уровня напряжения у потребителей электроэнергии согласно ГОСТа, снижение уровня технологических потерь, исключение несанкционированного подключения (набросы), уменьшение протяжённости линий, обеспечение безопасной эксплуатации электроустановок, снижение затрат на аварийно-восстановительные работы. Износ оборудования - более 75 %, планируемый срок вывода электроборудования из эксплуатации - 2018 год</t>
  </si>
  <si>
    <t>Обеспечение уровня напряжения у потребителей электроэнергии согласно ГОСТа, снижение уровня технологических потерь, исключение несанкционированного подключения (набросы), уменьшение протяжённости линий, обеспечение безопасной эксплуатации электроустановок, снижение затрат на аварийно-восстановительные работы. Износ оборудования - более 75 %, планируемый срок вывода электроборудования из эксплуатации - 2017 год</t>
  </si>
  <si>
    <t>Увеличение срока эксплуатации, снижение удельной повреждаемости, уменьшение количества соединительных муфт, возможность передачи необходимой мощности, снижение аварийно-восстановительных работ Износ оборудования - более 75 %, планируемый срок вывода электроборудования из эксплуатации - 2016 год</t>
  </si>
  <si>
    <t>Увеличение срока эксплуатации, снижение удельной повреждаемости,  возможность передачи необходимой мощности, снижение аварийно-восстановительных работ Износ оборудования - более 75 %, планируемый срок вывода электроборудования из эксплуатации - 2016 год</t>
  </si>
  <si>
    <t>Увеличение срока эксплуатации, снижение удельной повреждаемости,  возможность передачи необходимой мощности, снижение аварийно-восстановительных работ Износ оборудования - более 75 %, планируемый срок вывода электроборудования из эксплуатации - 2015 год</t>
  </si>
  <si>
    <t>Обеспечение качественного, надёжного электроснабжения, обеспечение безопасности электроснабжения, снижение уровня технологических потерь,сокращение протяжённости сетей, уменьшение количества соединительных муфт, снижение затрат на аварийно-восстановительные работы.Износ оборудования-более 75%, планируемый срок вывода электрооборудования из эксплуатации - 2019 год</t>
  </si>
  <si>
    <t>Обеспечение качественного, надёжного электроснабжения, обеспечение безопасности электроснабжения, снижение уровня технологических потерь,сокращение протяжённости сетей, уменьшение количества соединительных муфт, снижение затрат на аварийно-восстановительные работы. Износ оборудования -более 75%, планируемый срок вывода электрооборудования из эксплуатации- 2019 год</t>
  </si>
  <si>
    <t>Обеспечение качественного, надёжного электроснабжения, обеспечение безопасности электроснабжения, снижение уровня технологических потерь,сокращение протяжённости сетей, уменьшение количества соединительных муфт, снижение затрат на аварийно-восстановительные работы.Износ оборудования-более 75%, планируемый срок вывода электрооборудования из эксплуатации - 2016 год</t>
  </si>
  <si>
    <t>Увеличение срока эксплуатации, снижение удельной повреждаемости, уменьшение количества соединительных муфт, возможность передачи необходимой мощности, снижение аварийно-восстановительных работ Износ оборудования - более 75 %, планируемый срок вывода электроборудования из эксплуатации - 2018 год</t>
  </si>
  <si>
    <t>Обеспечение уровня напряжения у потребителей электроэнергии согласно ГОСТа, снижение уровня технологических потерь, исключение несанкционированного подключения (набросы), уменьшение протяжённости линий, обеспечение безопасной эксплуатации электроустановок, снижение затрат на аварийно-восстановительные работы. Износ оборудования - более 75 %, планируемый срок вывода электроборудования из эксплуатации - 2019 год</t>
  </si>
  <si>
    <t>Увеличение срока эксплуатации, снижение удельной повреждаемости, уменьшение количества соединительных муфт, возможность передачи необходимой мощности, снижение аварийно-восстановительных работ Износ оборудования - более 75 %, планируемый срок вывода электроборудования из эксплуатации - 2017 год</t>
  </si>
  <si>
    <t>Увеличение срока эксплуатации, снижение удельной повреждаемости,  возможность передачи необходимой мощности, снижение аварийно-восстановительных работ Износ оборудования - более 75 %, планируемый срок вывода электроборудования из эксплуатации - 2018 год</t>
  </si>
  <si>
    <t>Увеличение срока эксплуатации, снижение удельной повреждаемости,  возможность передачи необходимой мощности, снижение аварийно-восстановительных работ Износ оборудования - более 75 %, планируемый срок вывода электроборудования из эксплуатации - 2017 год</t>
  </si>
  <si>
    <t>Увеличение срока эксплуатации, снижение удельной повреждаемости,  возможность передачи необходимой мощности, снижение аварийно-восстановительных работ Износ оборудования - более 75 %, планируемый срок вывода электроборудования из эксплуатации - 2019 год</t>
  </si>
  <si>
    <t>обеспечение надёжным и безопасным электрооборудованием, увеличение срока эксплуатации, обеспечение надёжного и качественного электроснабжения, сокращение аварийно-восстановительных работ, упрощение процедуры технического обслуживанияИзнос оборудования - 100 %, планируемый срок вывода электроборудования из эксплуатации - 2015-2019 год</t>
  </si>
  <si>
    <t>Повышение безопасности эксплуатации, снижение аварийных ситуаций, обеспечение качества и надёжности электроснабжения, возможность оперативного производства работ по переключению в электрических сетяхИзнос оборудования - более 75 %, планируемый срок вывода электроборудования из эксплуатации - 2015-2019 год</t>
  </si>
  <si>
    <t>Обеспечение надёжным и безопасным электрооборудованием, увеличение срока эксплуатации, подключение большего числа потребителей, обеспечение надёжного и качественного электроснабжения, сокращение аварийно-восстановительных работ, упрощение процедуры технического обслуживания, планируемый срок вывода электроборудования из эксплуатации - 2015-2019 год</t>
  </si>
  <si>
    <t>10,22/</t>
  </si>
  <si>
    <t>5/ТМ</t>
  </si>
  <si>
    <t>10/10</t>
  </si>
  <si>
    <t>13/ТМ</t>
  </si>
  <si>
    <t>24,29/</t>
  </si>
  <si>
    <t>8/ТМ</t>
  </si>
  <si>
    <t>6/ТМ</t>
  </si>
  <si>
    <t>3/ТМ</t>
  </si>
  <si>
    <t>10/ТМ</t>
  </si>
  <si>
    <t>марка кабеля</t>
  </si>
  <si>
    <t>А</t>
  </si>
  <si>
    <t>АС</t>
  </si>
  <si>
    <t>АС; ААБл</t>
  </si>
  <si>
    <t>АС;  ААБл</t>
  </si>
  <si>
    <t>А;  ААБл</t>
  </si>
  <si>
    <t>А;  ААШВ</t>
  </si>
  <si>
    <t xml:space="preserve">марка кабеля </t>
  </si>
  <si>
    <t>АС; СБ</t>
  </si>
  <si>
    <t>А; ААБл</t>
  </si>
  <si>
    <t>А: ААБл</t>
  </si>
  <si>
    <t>АС: ААБл</t>
  </si>
  <si>
    <t>А: ААШв</t>
  </si>
  <si>
    <t>СИП</t>
  </si>
  <si>
    <t>СИП: ААБлу</t>
  </si>
  <si>
    <t>СИП; ААБлу</t>
  </si>
  <si>
    <t>Директор МУП "Уссурийск - Электросеть"</t>
  </si>
  <si>
    <t>СОГЛАСОВАНО:</t>
  </si>
  <si>
    <t>"_______"______________2014г.</t>
  </si>
  <si>
    <t>Согласовано:</t>
  </si>
  <si>
    <t>Утверждаю:</t>
  </si>
  <si>
    <t>Директор МУП "Уссурийск-Электросеть"</t>
  </si>
  <si>
    <t>____________А.С.Дорохин</t>
  </si>
  <si>
    <t>"_____"___________2014г.</t>
  </si>
  <si>
    <t>СИП;ААБлу</t>
  </si>
  <si>
    <t>Увеличение срока эксплуатации, снижение удельной повреждаемости, уменьшение количества соединительных муфт, возможность передачи необходимой мощности, снижение аварийно-восстановительных работ Износ оборудования - более 75 %, планируемый срок вывода электроборудования из эксплуатации - 2013 год</t>
  </si>
  <si>
    <t>Увеличение срока эксплуатации, снижение удельной повреждаемости,  уменьшение количества соединительных муфт,возможность передачи необходимой мощности, снижение аварийно-восстановительных работ Износ оборудования - более 75 %, планируемый срок вывода электроборудования из эксплуатации - 2019 год</t>
  </si>
  <si>
    <t>ААБл 3х120</t>
  </si>
  <si>
    <t>ААБл3х120</t>
  </si>
  <si>
    <t>Модернизация ТП (РП)№ 144, 334, 344, 315, 320, 323, 318, 317, 23, 57, 125, 251, 234, 171, 235, 188, 84, 55, 269, 65, 126, 229, 208, 30, 783, 741, 95, 750, 751, 272, 606, 142, 473, 472, 481, 56, 424, 409, 406, 404, 402, 410, 764, 762, 111, 254, 64, 45, 168, 261, РП-6 с подключёнными социально значимыми объектами УГО: замена вводной коммутационной аппаратуры 0,4 кВ ( ввод Т1, Т2), отработавшей нормативный срок эксплуатации</t>
  </si>
  <si>
    <t>Установка  в ТП(РП) №130,163, 210, 251, 259, 270, 272, 286, 309, 318, 323, 408, 409, 473, 470, 606, 710, 720, 786, 793, 804, 11, РП-7 вторых трансформаторов</t>
  </si>
  <si>
    <t>ААБлу 3х150</t>
  </si>
  <si>
    <t>в соответствии с итогами конкурсов и заключеннвми договорами</t>
  </si>
  <si>
    <t>_____________________А.В.Хомяков</t>
  </si>
  <si>
    <t xml:space="preserve">Заместитель главы администрации Уссурийского городского округа по вопросам жизнеобеспечения </t>
  </si>
  <si>
    <t>Замена в  ТП(РП)№1,8, 23, 27, 29, 30, 31,  33, 36,  44, 115,  199,  601, 605,   674,   51, 56, 60, 70,  77, 84, 87,  91, 93, 96, 98, 104, РП-1, РП-6 трансформаторов  на больший номинал, в связи с их загрузкой более предельно-допустимой</t>
  </si>
  <si>
    <t xml:space="preserve">                            </t>
  </si>
  <si>
    <t>Реконструкция ВЛ-0,4 кВ</t>
  </si>
  <si>
    <t>Реконструкция КЛ-6 кВ с монтажом участка ВЛ-6 кв</t>
  </si>
  <si>
    <t>Реконструкция ВЛ-6 кВ с монтажом участка КЛ-6 кВ</t>
  </si>
  <si>
    <t>11/ТМ</t>
  </si>
  <si>
    <t>34,51/ 39,069</t>
  </si>
  <si>
    <t>8,22/ 8,128</t>
  </si>
  <si>
    <t>5,93/ 7,573</t>
  </si>
  <si>
    <t>5,0/ 8,309</t>
  </si>
  <si>
    <t>7,96/ 7,882</t>
  </si>
  <si>
    <t>7,4/ 7,177</t>
  </si>
  <si>
    <t>I.</t>
  </si>
  <si>
    <t>I.I.</t>
  </si>
  <si>
    <t>3.</t>
  </si>
  <si>
    <t>4.</t>
  </si>
  <si>
    <t>4.1.</t>
  </si>
  <si>
    <t>5.</t>
  </si>
  <si>
    <t>4.2.</t>
  </si>
  <si>
    <t>4.3.</t>
  </si>
  <si>
    <t>4.4.</t>
  </si>
  <si>
    <t>4.5.</t>
  </si>
  <si>
    <t>4.6.</t>
  </si>
  <si>
    <t>4.7.</t>
  </si>
  <si>
    <t>5.1.</t>
  </si>
  <si>
    <t>5.2.</t>
  </si>
  <si>
    <t>5.3.</t>
  </si>
  <si>
    <t>5.4.</t>
  </si>
  <si>
    <t>5.5.</t>
  </si>
  <si>
    <t>5.6.</t>
  </si>
  <si>
    <t>5.7.</t>
  </si>
  <si>
    <t>5.8.</t>
  </si>
  <si>
    <t>5.9.</t>
  </si>
  <si>
    <t>5.10.</t>
  </si>
  <si>
    <t>5.11.</t>
  </si>
  <si>
    <t>6.</t>
  </si>
  <si>
    <t>7.</t>
  </si>
  <si>
    <t>7.1.</t>
  </si>
  <si>
    <t>7.2.</t>
  </si>
  <si>
    <t>7.3.</t>
  </si>
  <si>
    <t>7.4.</t>
  </si>
  <si>
    <t>7.5.</t>
  </si>
  <si>
    <t>7.6.</t>
  </si>
  <si>
    <t>7.7.</t>
  </si>
  <si>
    <t>7.8.</t>
  </si>
  <si>
    <t>7.9.</t>
  </si>
  <si>
    <t>7.10.</t>
  </si>
  <si>
    <t>7.11.</t>
  </si>
  <si>
    <t>7.12.</t>
  </si>
  <si>
    <t>7.13.</t>
  </si>
  <si>
    <t>млн. руб.</t>
  </si>
  <si>
    <t>млн. руб. (с НДС)</t>
  </si>
  <si>
    <t xml:space="preserve"> Ф-7п/ст. "УМЗ" -ТП-120 с монтажом участка ВЛ-6кВ ТП-112</t>
  </si>
  <si>
    <t>Ф-8 п/ст."Уссурийск-1"-ТП-380 с монтажом участка ВЛ-6кВ ТП-334-ТП-335 в г.Уссурийске</t>
  </si>
  <si>
    <t>ТП-469 - ТП-470 в г.Уссурийске</t>
  </si>
  <si>
    <t>ТП-792  -  ТП-776  в г.Уссурийске</t>
  </si>
  <si>
    <t>ТП-320  -  ТП-321 в г.Уссурийске</t>
  </si>
  <si>
    <t>ТП 261  -  ТП 268  в г.Уссурийске</t>
  </si>
  <si>
    <t>Ф2 п/ст."Кожзавод"-ТП-353 с монтажом участка КЛ-6кВ в г.Уссурийске</t>
  </si>
  <si>
    <t>Ф-14 п/ст."Кожзавод"-ТП-360 с монтажом участка КЛ-6кВ в г.Уссурийске</t>
  </si>
  <si>
    <t>ТП 758  -  ТП 719   с монтажом участка ВЛ-6 кВ в г.Уссурийске</t>
  </si>
  <si>
    <t>Ф-18п/ст."Кожзавод"-РП-14 с монтажом участка КЛ-6кВ в г.Уссурийске</t>
  </si>
  <si>
    <t>Ф-23п/ст."Кожзавод"-РП-14 с монтажом участка КЛ-6кВ в г.Уссурийске</t>
  </si>
  <si>
    <t>Ф-24 п/ст."Кожзавод"-ТП-721 с монтажом участка КЛ-6кВ в г.Уссурийске</t>
  </si>
  <si>
    <t>Ф-3 п/ст."УМЗ"-ТП-412 с отпайкой на ТП-438 с монтажом участка КЛ-6кВ в г.Уссурийске</t>
  </si>
  <si>
    <t>ТП-63-ТП-61 с отпайкой на ТП-109 с монтажом участка КЛ-6кВ в г.Уссурийске</t>
  </si>
  <si>
    <t>Ф-1 п/ст."Известковая"-ТП-748 с отпайкой на ТП-733 с монтажом участка КЛ-6кВ в г.Уссурийске</t>
  </si>
  <si>
    <t>Ф-10 п/ст."Новоникольск"-ТП-113 с отпайкой на ТП-272 с монтажом участка КЛ-6кВ в г.Уссурийске</t>
  </si>
  <si>
    <t>Ф-17 п/ст."Гранит"-РП-3 с монтажом участка КЛ-6кВ в г.Уссурийске</t>
  </si>
  <si>
    <t>ТП№231- ул.Солдатская, пер.Широкий в г.Уссурийске</t>
  </si>
  <si>
    <t>ТП№602-ул.Строительная в г.Уссурийске</t>
  </si>
  <si>
    <t>ул.Новая в с.Борисовка</t>
  </si>
  <si>
    <t xml:space="preserve"> ул.Ленинградская, ул.Куйбышева в г.Уссурийске</t>
  </si>
  <si>
    <t xml:space="preserve"> ул.Советская, ул.Пушкина в г.Уссурийске</t>
  </si>
  <si>
    <t>ул.Волховская,ул.Новоникольское шоссе в г.Уссурийске</t>
  </si>
  <si>
    <t xml:space="preserve"> ул.Стаханова, ул.Влад.шоссе в г.Уссурийске</t>
  </si>
  <si>
    <t>ул.Орджоникидзе, ул.Маяковского, ул.Некрасова, ул.Энгельса в г.Уссурийске</t>
  </si>
  <si>
    <t>ТП№717, ТП№724- ул.Слободская, ул.Степаненко в г.Уссурийске</t>
  </si>
  <si>
    <t>ул.Пролетарская, ул.Краснознамённая, ул.Волочаевская в г.Уссурийске</t>
  </si>
  <si>
    <t>ТП№777- ул.Нестеренко, ул.Слободская,ул.Степаненко, проезд Забайкальский в г.Уссурийске</t>
  </si>
  <si>
    <t>ул.Приморская в г.Уссурийске</t>
  </si>
  <si>
    <t>ул.Гаврика, Литочевского в г.Уссурийске</t>
  </si>
  <si>
    <t xml:space="preserve">индексы-дефляторы </t>
  </si>
  <si>
    <t>объем финансирования (в прогнозных ценах)</t>
  </si>
  <si>
    <t>Реконструкция КЛ-6 кВ с монтажом участка ВЛ-6 кВ</t>
  </si>
  <si>
    <t>ТП-238-ТП-249 с монтажом участка КЛ-6кВ в г.Уссурийске</t>
  </si>
  <si>
    <t xml:space="preserve">Начальник управления жизнеобеспечения администрации Уссурийского городского округа  </t>
  </si>
  <si>
    <t>_____________________Л.Г.Литвиненко</t>
  </si>
  <si>
    <t>Замена в  ТП(РП)№1,8, 23, 27, 29, 30, 31  трансформаторов  на больший номинал, в связи с их загрузкой более предельно-допустимой</t>
  </si>
  <si>
    <t>Установка  в ТП(РП) №130,163, 210, 251, 259 вторых трансформаторов</t>
  </si>
  <si>
    <t>Модернизация ТП (РП)№ 144, 334, 344, 315, 320, 323, 318, 317, 23, 57 с подключёнными социально значимыми объектами УГО: замена вводной коммутационной аппаратуры 0,4 кВ ( ввод Т1, Т2), отработавшей нормативный срок эксплуатации</t>
  </si>
  <si>
    <t>Реконструкция КЛ-6 кВ                                                                            с монтажом участка ВЛ-6 кВ</t>
  </si>
  <si>
    <t>Реконструкция ВЛ-6 кВ                                               с монтажом участка КЛ-6 кВ</t>
  </si>
  <si>
    <t>деревян 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</si>
</sst>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9" formatCode="0.00000000"/>
    <numFmt numFmtId="170" formatCode="0.000"/>
    <numFmt numFmtId="171" formatCode="0.000000"/>
    <numFmt numFmtId="173" formatCode="0.0000000"/>
    <numFmt numFmtId="174" formatCode="0.0000"/>
  </numFmts>
  <fonts count="2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Arial Cyr"/>
      <charset val="204"/>
    </font>
    <font>
      <b/>
      <sz val="13"/>
      <name val="Times New Roman"/>
      <family val="1"/>
      <charset val="204"/>
    </font>
    <font>
      <b/>
      <sz val="13"/>
      <name val="Arial Cyr"/>
      <charset val="204"/>
    </font>
    <font>
      <b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3"/>
      <color rgb="FFFF0000"/>
      <name val="Arial Cyr"/>
      <charset val="204"/>
    </font>
    <font>
      <sz val="10"/>
      <color rgb="FFFF0000"/>
      <name val="Arial Cyr"/>
      <charset val="204"/>
    </font>
    <font>
      <sz val="11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3">
    <xf numFmtId="0" fontId="0" fillId="0" borderId="0" xfId="0"/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Fill="1" applyBorder="1" applyAlignment="1">
      <alignment horizontal="center" vertical="center"/>
    </xf>
    <xf numFmtId="0" fontId="0" fillId="0" borderId="1" xfId="0" applyFill="1" applyBorder="1"/>
    <xf numFmtId="0" fontId="1" fillId="0" borderId="0" xfId="0" applyFont="1"/>
    <xf numFmtId="0" fontId="1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Fill="1"/>
    <xf numFmtId="0" fontId="9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7" fontId="9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textRotation="90" wrapText="1"/>
    </xf>
    <xf numFmtId="0" fontId="5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textRotation="90" wrapText="1"/>
    </xf>
    <xf numFmtId="0" fontId="5" fillId="0" borderId="0" xfId="0" applyFont="1" applyFill="1"/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textRotation="90" wrapText="1"/>
    </xf>
    <xf numFmtId="0" fontId="5" fillId="0" borderId="0" xfId="0" applyFont="1" applyFill="1" applyAlignment="1"/>
    <xf numFmtId="0" fontId="5" fillId="0" borderId="0" xfId="0" applyFont="1"/>
    <xf numFmtId="0" fontId="2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5" fillId="0" borderId="1" xfId="0" applyFont="1" applyBorder="1" applyAlignment="1">
      <alignment horizontal="justify" vertical="center"/>
    </xf>
    <xf numFmtId="0" fontId="0" fillId="0" borderId="0" xfId="0" applyFont="1" applyFill="1"/>
    <xf numFmtId="0" fontId="0" fillId="0" borderId="0" xfId="0" applyFont="1" applyFill="1" applyBorder="1"/>
    <xf numFmtId="0" fontId="0" fillId="0" borderId="0" xfId="0" applyFont="1" applyBorder="1"/>
    <xf numFmtId="49" fontId="1" fillId="0" borderId="1" xfId="0" applyNumberFormat="1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vertical="center"/>
    </xf>
    <xf numFmtId="0" fontId="23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170" fontId="1" fillId="0" borderId="1" xfId="0" applyNumberFormat="1" applyFont="1" applyFill="1" applyBorder="1" applyAlignment="1">
      <alignment horizontal="center" vertical="center" wrapText="1"/>
    </xf>
    <xf numFmtId="170" fontId="7" fillId="0" borderId="1" xfId="0" applyNumberFormat="1" applyFont="1" applyFill="1" applyBorder="1" applyAlignment="1">
      <alignment horizontal="center" vertical="center"/>
    </xf>
    <xf numFmtId="171" fontId="1" fillId="0" borderId="1" xfId="0" applyNumberFormat="1" applyFont="1" applyFill="1" applyBorder="1" applyAlignment="1">
      <alignment horizontal="center" vertical="center"/>
    </xf>
    <xf numFmtId="170" fontId="9" fillId="0" borderId="2" xfId="0" applyNumberFormat="1" applyFont="1" applyFill="1" applyBorder="1" applyAlignment="1">
      <alignment horizontal="center" vertical="center" wrapText="1"/>
    </xf>
    <xf numFmtId="170" fontId="1" fillId="0" borderId="1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top" wrapText="1"/>
    </xf>
    <xf numFmtId="0" fontId="9" fillId="0" borderId="0" xfId="0" applyFont="1" applyFill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center" vertical="center"/>
    </xf>
    <xf numFmtId="0" fontId="4" fillId="0" borderId="0" xfId="0" applyFont="1" applyFill="1"/>
    <xf numFmtId="0" fontId="4" fillId="0" borderId="0" xfId="0" applyFont="1" applyFill="1" applyBorder="1" applyAlignment="1">
      <alignment horizontal="right"/>
    </xf>
    <xf numFmtId="0" fontId="11" fillId="0" borderId="8" xfId="0" applyFont="1" applyFill="1" applyBorder="1" applyAlignment="1">
      <alignment horizontal="center" vertical="center" wrapText="1"/>
    </xf>
    <xf numFmtId="171" fontId="9" fillId="0" borderId="2" xfId="0" applyNumberFormat="1" applyFont="1" applyFill="1" applyBorder="1" applyAlignment="1">
      <alignment horizontal="center" vertical="center" wrapText="1"/>
    </xf>
    <xf numFmtId="171" fontId="7" fillId="0" borderId="1" xfId="0" applyNumberFormat="1" applyFont="1" applyFill="1" applyBorder="1" applyAlignment="1">
      <alignment horizontal="center" vertical="center"/>
    </xf>
    <xf numFmtId="173" fontId="1" fillId="0" borderId="0" xfId="0" applyNumberFormat="1" applyFont="1" applyAlignment="1">
      <alignment horizontal="center" vertical="center"/>
    </xf>
    <xf numFmtId="169" fontId="1" fillId="0" borderId="0" xfId="0" applyNumberFormat="1" applyFont="1" applyAlignment="1">
      <alignment horizontal="center" vertical="center"/>
    </xf>
    <xf numFmtId="171" fontId="7" fillId="0" borderId="0" xfId="0" applyNumberFormat="1" applyFont="1" applyFill="1" applyAlignment="1">
      <alignment horizontal="center" vertical="center"/>
    </xf>
    <xf numFmtId="171" fontId="1" fillId="0" borderId="0" xfId="0" applyNumberFormat="1" applyFont="1" applyFill="1" applyAlignment="1">
      <alignment horizontal="center" vertical="center"/>
    </xf>
    <xf numFmtId="171" fontId="7" fillId="0" borderId="1" xfId="0" applyNumberFormat="1" applyFont="1" applyBorder="1" applyAlignment="1">
      <alignment horizontal="center" vertical="center"/>
    </xf>
    <xf numFmtId="171" fontId="1" fillId="0" borderId="1" xfId="0" applyNumberFormat="1" applyFont="1" applyBorder="1" applyAlignment="1">
      <alignment horizontal="center" vertical="center"/>
    </xf>
    <xf numFmtId="171" fontId="7" fillId="0" borderId="0" xfId="0" applyNumberFormat="1" applyFont="1" applyAlignment="1">
      <alignment horizontal="center" vertical="center"/>
    </xf>
    <xf numFmtId="171" fontId="1" fillId="0" borderId="0" xfId="0" applyNumberFormat="1" applyFont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9" fillId="0" borderId="10" xfId="0" applyFont="1" applyFill="1" applyBorder="1" applyAlignment="1">
      <alignment horizontal="center" vertical="center" textRotation="90" wrapText="1"/>
    </xf>
    <xf numFmtId="0" fontId="9" fillId="0" borderId="11" xfId="0" applyFont="1" applyFill="1" applyBorder="1" applyAlignment="1">
      <alignment horizontal="center" vertical="center" textRotation="90" wrapText="1"/>
    </xf>
    <xf numFmtId="0" fontId="9" fillId="0" borderId="2" xfId="0" applyFont="1" applyFill="1" applyBorder="1" applyAlignment="1">
      <alignment horizontal="center" vertical="center" textRotation="90" wrapText="1"/>
    </xf>
    <xf numFmtId="0" fontId="9" fillId="0" borderId="8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textRotation="90" wrapText="1"/>
    </xf>
    <xf numFmtId="0" fontId="9" fillId="0" borderId="4" xfId="0" applyFont="1" applyFill="1" applyBorder="1" applyAlignment="1">
      <alignment horizontal="center" vertical="center" textRotation="90" wrapText="1"/>
    </xf>
    <xf numFmtId="0" fontId="9" fillId="3" borderId="2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textRotation="90" wrapText="1"/>
    </xf>
    <xf numFmtId="0" fontId="0" fillId="0" borderId="2" xfId="0" applyFont="1" applyBorder="1" applyAlignment="1">
      <alignment horizontal="center" vertical="center" textRotation="90" wrapText="1"/>
    </xf>
    <xf numFmtId="0" fontId="0" fillId="0" borderId="2" xfId="0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justify"/>
    </xf>
    <xf numFmtId="0" fontId="14" fillId="0" borderId="1" xfId="0" applyFont="1" applyBorder="1" applyAlignment="1">
      <alignment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0" fontId="2" fillId="0" borderId="1" xfId="0" applyNumberFormat="1" applyFont="1" applyFill="1" applyBorder="1" applyAlignment="1">
      <alignment horizontal="center" vertical="center" wrapText="1"/>
    </xf>
    <xf numFmtId="170" fontId="8" fillId="0" borderId="1" xfId="0" applyNumberFormat="1" applyFont="1" applyFill="1" applyBorder="1" applyAlignment="1">
      <alignment horizontal="center" vertical="center" wrapText="1"/>
    </xf>
    <xf numFmtId="170" fontId="7" fillId="0" borderId="1" xfId="0" applyNumberFormat="1" applyFont="1" applyBorder="1" applyAlignment="1">
      <alignment horizontal="center" vertical="center"/>
    </xf>
    <xf numFmtId="170" fontId="1" fillId="0" borderId="1" xfId="0" applyNumberFormat="1" applyFont="1" applyBorder="1" applyAlignment="1">
      <alignment horizontal="center" vertical="center"/>
    </xf>
    <xf numFmtId="170" fontId="1" fillId="0" borderId="1" xfId="0" applyNumberFormat="1" applyFont="1" applyFill="1" applyBorder="1"/>
    <xf numFmtId="170" fontId="5" fillId="0" borderId="3" xfId="0" applyNumberFormat="1" applyFont="1" applyFill="1" applyBorder="1" applyAlignment="1">
      <alignment horizontal="center" vertical="center" textRotation="90" wrapText="1"/>
    </xf>
    <xf numFmtId="170" fontId="24" fillId="0" borderId="1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171" fontId="15" fillId="0" borderId="0" xfId="0" applyNumberFormat="1" applyFont="1" applyFill="1" applyBorder="1" applyAlignment="1">
      <alignment horizontal="center" vertical="center" wrapText="1"/>
    </xf>
    <xf numFmtId="171" fontId="16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5" fillId="0" borderId="0" xfId="0" applyFont="1" applyFill="1" applyBorder="1" applyAlignment="1">
      <alignment horizontal="center" vertical="center"/>
    </xf>
    <xf numFmtId="171" fontId="15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171" fontId="17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center" vertical="center"/>
    </xf>
    <xf numFmtId="0" fontId="15" fillId="0" borderId="0" xfId="0" applyFont="1" applyFill="1" applyBorder="1"/>
    <xf numFmtId="0" fontId="15" fillId="0" borderId="0" xfId="0" applyFont="1" applyFill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justify"/>
    </xf>
    <xf numFmtId="0" fontId="15" fillId="0" borderId="1" xfId="0" applyFont="1" applyFill="1" applyBorder="1" applyAlignment="1">
      <alignment horizontal="center" vertical="center" wrapText="1"/>
    </xf>
    <xf numFmtId="170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170" fontId="16" fillId="0" borderId="1" xfId="0" applyNumberFormat="1" applyFont="1" applyFill="1" applyBorder="1"/>
    <xf numFmtId="0" fontId="15" fillId="0" borderId="1" xfId="0" applyFont="1" applyFill="1" applyBorder="1" applyAlignment="1">
      <alignment horizontal="center" vertical="center"/>
    </xf>
    <xf numFmtId="170" fontId="15" fillId="0" borderId="1" xfId="0" applyNumberFormat="1" applyFont="1" applyFill="1" applyBorder="1" applyAlignment="1">
      <alignment horizontal="center" vertical="center"/>
    </xf>
    <xf numFmtId="171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/>
    <xf numFmtId="0" fontId="17" fillId="0" borderId="1" xfId="0" applyFont="1" applyFill="1" applyBorder="1" applyAlignment="1">
      <alignment horizontal="center" vertical="justify"/>
    </xf>
    <xf numFmtId="0" fontId="16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center"/>
    </xf>
    <xf numFmtId="16" fontId="16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justify"/>
    </xf>
    <xf numFmtId="171" fontId="16" fillId="0" borderId="1" xfId="0" applyNumberFormat="1" applyFont="1" applyFill="1" applyBorder="1"/>
    <xf numFmtId="171" fontId="16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vertical="center"/>
    </xf>
    <xf numFmtId="171" fontId="16" fillId="0" borderId="0" xfId="0" applyNumberFormat="1" applyFont="1" applyFill="1" applyBorder="1"/>
    <xf numFmtId="0" fontId="0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170" fontId="17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wrapText="1"/>
    </xf>
    <xf numFmtId="0" fontId="6" fillId="0" borderId="0" xfId="0" applyFont="1" applyBorder="1" applyAlignment="1">
      <alignment wrapText="1"/>
    </xf>
    <xf numFmtId="0" fontId="15" fillId="0" borderId="1" xfId="0" applyFont="1" applyBorder="1" applyAlignment="1">
      <alignment vertical="center" wrapText="1"/>
    </xf>
    <xf numFmtId="0" fontId="15" fillId="4" borderId="1" xfId="0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wrapText="1"/>
    </xf>
    <xf numFmtId="0" fontId="15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170" fontId="15" fillId="4" borderId="1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/>
    </xf>
    <xf numFmtId="170" fontId="15" fillId="4" borderId="1" xfId="0" applyNumberFormat="1" applyFont="1" applyFill="1" applyBorder="1" applyAlignment="1">
      <alignment horizontal="center" vertical="center"/>
    </xf>
    <xf numFmtId="0" fontId="16" fillId="4" borderId="0" xfId="0" applyFont="1" applyFill="1" applyBorder="1"/>
    <xf numFmtId="0" fontId="0" fillId="4" borderId="0" xfId="0" applyFont="1" applyFill="1" applyBorder="1"/>
    <xf numFmtId="0" fontId="15" fillId="4" borderId="1" xfId="0" applyFont="1" applyFill="1" applyBorder="1" applyAlignment="1">
      <alignment vertical="center" wrapText="1"/>
    </xf>
    <xf numFmtId="2" fontId="15" fillId="4" borderId="1" xfId="0" applyNumberFormat="1" applyFont="1" applyFill="1" applyBorder="1" applyAlignment="1">
      <alignment horizontal="center" vertical="center"/>
    </xf>
    <xf numFmtId="2" fontId="15" fillId="4" borderId="1" xfId="0" applyNumberFormat="1" applyFont="1" applyFill="1" applyBorder="1" applyAlignment="1">
      <alignment horizontal="center" vertical="center" wrapText="1"/>
    </xf>
    <xf numFmtId="0" fontId="15" fillId="4" borderId="1" xfId="0" applyNumberFormat="1" applyFont="1" applyFill="1" applyBorder="1" applyAlignment="1">
      <alignment horizontal="left" vertical="justify"/>
    </xf>
    <xf numFmtId="0" fontId="15" fillId="4" borderId="1" xfId="0" applyFont="1" applyFill="1" applyBorder="1" applyAlignment="1">
      <alignment horizontal="left" vertical="center" wrapText="1"/>
    </xf>
    <xf numFmtId="174" fontId="15" fillId="4" borderId="1" xfId="0" applyNumberFormat="1" applyFont="1" applyFill="1" applyBorder="1" applyAlignment="1">
      <alignment horizontal="center" vertical="center" wrapText="1"/>
    </xf>
    <xf numFmtId="0" fontId="25" fillId="4" borderId="0" xfId="0" applyFont="1" applyFill="1" applyBorder="1"/>
    <xf numFmtId="0" fontId="26" fillId="0" borderId="0" xfId="0" applyFont="1" applyBorder="1"/>
    <xf numFmtId="0" fontId="15" fillId="0" borderId="1" xfId="0" applyFont="1" applyFill="1" applyBorder="1" applyAlignment="1">
      <alignment vertical="center" wrapText="1"/>
    </xf>
    <xf numFmtId="170" fontId="16" fillId="0" borderId="0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" fillId="5" borderId="1" xfId="0" applyNumberFormat="1" applyFont="1" applyFill="1" applyBorder="1" applyAlignment="1">
      <alignment horizontal="center" vertical="center"/>
    </xf>
    <xf numFmtId="0" fontId="4" fillId="5" borderId="1" xfId="0" applyNumberFormat="1" applyFont="1" applyFill="1" applyBorder="1" applyAlignment="1">
      <alignment horizontal="center" vertical="justify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170" fontId="7" fillId="5" borderId="1" xfId="0" applyNumberFormat="1" applyFont="1" applyFill="1" applyBorder="1" applyAlignment="1">
      <alignment horizontal="center" vertical="center"/>
    </xf>
    <xf numFmtId="170" fontId="1" fillId="5" borderId="1" xfId="0" applyNumberFormat="1" applyFont="1" applyFill="1" applyBorder="1" applyAlignment="1">
      <alignment horizontal="center" vertical="center"/>
    </xf>
    <xf numFmtId="0" fontId="0" fillId="5" borderId="1" xfId="0" applyFill="1" applyBorder="1"/>
    <xf numFmtId="0" fontId="0" fillId="5" borderId="0" xfId="0" applyFill="1"/>
    <xf numFmtId="0" fontId="1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170" fontId="2" fillId="5" borderId="1" xfId="0" applyNumberFormat="1" applyFont="1" applyFill="1" applyBorder="1" applyAlignment="1">
      <alignment horizontal="center" vertical="center" wrapText="1"/>
    </xf>
    <xf numFmtId="173" fontId="24" fillId="5" borderId="1" xfId="0" applyNumberFormat="1" applyFont="1" applyFill="1" applyBorder="1" applyAlignment="1">
      <alignment horizontal="center" vertical="center"/>
    </xf>
    <xf numFmtId="0" fontId="24" fillId="5" borderId="1" xfId="0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 wrapText="1"/>
    </xf>
    <xf numFmtId="0" fontId="0" fillId="5" borderId="1" xfId="0" applyFont="1" applyFill="1" applyBorder="1"/>
    <xf numFmtId="0" fontId="0" fillId="5" borderId="0" xfId="0" applyFont="1" applyFill="1"/>
    <xf numFmtId="170" fontId="1" fillId="5" borderId="1" xfId="0" applyNumberFormat="1" applyFont="1" applyFill="1" applyBorder="1" applyAlignment="1">
      <alignment horizontal="center" vertical="center" wrapText="1"/>
    </xf>
    <xf numFmtId="173" fontId="1" fillId="5" borderId="1" xfId="0" applyNumberFormat="1" applyFont="1" applyFill="1" applyBorder="1" applyAlignment="1">
      <alignment horizontal="center" vertical="center"/>
    </xf>
    <xf numFmtId="0" fontId="23" fillId="5" borderId="1" xfId="0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/>
    </xf>
    <xf numFmtId="170" fontId="2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5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5" borderId="1" xfId="0" applyNumberFormat="1" applyFont="1" applyFill="1" applyBorder="1" applyAlignment="1">
      <alignment horizontal="left" vertical="justify"/>
    </xf>
    <xf numFmtId="0" fontId="1" fillId="5" borderId="0" xfId="0" applyFont="1" applyFill="1"/>
    <xf numFmtId="0" fontId="1" fillId="5" borderId="1" xfId="0" applyFont="1" applyFill="1" applyBorder="1" applyAlignment="1">
      <alignment horizontal="center" vertical="center" wrapText="1"/>
    </xf>
    <xf numFmtId="170" fontId="2" fillId="5" borderId="1" xfId="0" applyNumberFormat="1" applyFont="1" applyFill="1" applyBorder="1" applyAlignment="1">
      <alignment horizontal="center" vertical="center"/>
    </xf>
    <xf numFmtId="2" fontId="1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/>
    <xf numFmtId="0" fontId="5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textRotation="90" wrapText="1"/>
    </xf>
    <xf numFmtId="0" fontId="5" fillId="5" borderId="2" xfId="0" applyFont="1" applyFill="1" applyBorder="1" applyAlignment="1">
      <alignment horizontal="center" vertical="center" textRotation="90" wrapText="1"/>
    </xf>
    <xf numFmtId="49" fontId="3" fillId="5" borderId="1" xfId="0" applyNumberFormat="1" applyFont="1" applyFill="1" applyBorder="1" applyAlignment="1">
      <alignment horizontal="center" vertical="center" textRotation="90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170" fontId="5" fillId="5" borderId="3" xfId="0" applyNumberFormat="1" applyFont="1" applyFill="1" applyBorder="1" applyAlignment="1">
      <alignment horizontal="center" vertical="center" textRotation="90" wrapText="1"/>
    </xf>
    <xf numFmtId="0" fontId="5" fillId="5" borderId="3" xfId="0" applyFont="1" applyFill="1" applyBorder="1" applyAlignment="1">
      <alignment horizontal="center" vertical="center" textRotation="90" wrapText="1"/>
    </xf>
    <xf numFmtId="0" fontId="5" fillId="5" borderId="1" xfId="0" applyFont="1" applyFill="1" applyBorder="1" applyAlignment="1">
      <alignment horizontal="justify" vertical="center"/>
    </xf>
    <xf numFmtId="0" fontId="5" fillId="5" borderId="0" xfId="0" applyFont="1" applyFill="1" applyAlignment="1"/>
    <xf numFmtId="0" fontId="3" fillId="5" borderId="2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textRotation="90" wrapText="1"/>
    </xf>
    <xf numFmtId="0" fontId="0" fillId="5" borderId="2" xfId="0" applyFont="1" applyFill="1" applyBorder="1" applyAlignment="1">
      <alignment horizontal="center" vertical="center" textRotation="90" wrapText="1"/>
    </xf>
    <xf numFmtId="170" fontId="1" fillId="5" borderId="1" xfId="0" applyNumberFormat="1" applyFont="1" applyFill="1" applyBorder="1"/>
    <xf numFmtId="173" fontId="16" fillId="0" borderId="0" xfId="0" applyNumberFormat="1" applyFont="1" applyFill="1" applyBorder="1" applyAlignment="1">
      <alignment vertical="center"/>
    </xf>
    <xf numFmtId="170" fontId="1" fillId="5" borderId="2" xfId="0" applyNumberFormat="1" applyFont="1" applyFill="1" applyBorder="1" applyAlignment="1">
      <alignment horizontal="center" vertical="center" wrapText="1"/>
    </xf>
    <xf numFmtId="170" fontId="1" fillId="5" borderId="0" xfId="0" applyNumberFormat="1" applyFont="1" applyFill="1"/>
    <xf numFmtId="170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textRotation="90" wrapText="1"/>
    </xf>
    <xf numFmtId="0" fontId="19" fillId="0" borderId="2" xfId="0" applyFont="1" applyFill="1" applyBorder="1" applyAlignment="1">
      <alignment horizontal="center" vertical="center" textRotation="90" wrapText="1"/>
    </xf>
    <xf numFmtId="0" fontId="19" fillId="0" borderId="3" xfId="0" applyFont="1" applyFill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 wrapText="1"/>
    </xf>
    <xf numFmtId="170" fontId="7" fillId="0" borderId="2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19" fillId="0" borderId="2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 wrapText="1"/>
    </xf>
    <xf numFmtId="16" fontId="1" fillId="0" borderId="1" xfId="0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70" fontId="9" fillId="0" borderId="1" xfId="0" applyNumberFormat="1" applyFont="1" applyFill="1" applyBorder="1" applyAlignment="1">
      <alignment horizontal="center" vertical="center" wrapText="1"/>
    </xf>
    <xf numFmtId="170" fontId="4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/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/>
    <xf numFmtId="1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71" fontId="9" fillId="0" borderId="1" xfId="0" applyNumberFormat="1" applyFont="1" applyBorder="1" applyAlignment="1">
      <alignment horizontal="center" vertical="center"/>
    </xf>
    <xf numFmtId="171" fontId="4" fillId="0" borderId="1" xfId="0" applyNumberFormat="1" applyFont="1" applyBorder="1" applyAlignment="1">
      <alignment horizontal="center" vertical="center"/>
    </xf>
    <xf numFmtId="171" fontId="4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/>
    <xf numFmtId="0" fontId="4" fillId="0" borderId="12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/>
    </xf>
    <xf numFmtId="171" fontId="9" fillId="0" borderId="1" xfId="0" applyNumberFormat="1" applyFont="1" applyFill="1" applyBorder="1" applyAlignment="1">
      <alignment horizontal="center" vertical="center" wrapText="1"/>
    </xf>
    <xf numFmtId="170" fontId="9" fillId="0" borderId="1" xfId="0" applyNumberFormat="1" applyFont="1" applyBorder="1" applyAlignment="1">
      <alignment horizontal="center" vertical="center"/>
    </xf>
    <xf numFmtId="170" fontId="4" fillId="0" borderId="1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/>
    <xf numFmtId="0" fontId="0" fillId="2" borderId="0" xfId="0" applyFill="1"/>
    <xf numFmtId="0" fontId="9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4" fillId="2" borderId="0" xfId="0" applyFont="1" applyFill="1"/>
    <xf numFmtId="17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/>
    <xf numFmtId="0" fontId="9" fillId="0" borderId="1" xfId="0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170" fontId="9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170" fontId="4" fillId="5" borderId="1" xfId="0" applyNumberFormat="1" applyFont="1" applyFill="1" applyBorder="1" applyAlignment="1">
      <alignment horizontal="center" vertical="center"/>
    </xf>
    <xf numFmtId="170" fontId="4" fillId="5" borderId="1" xfId="0" applyNumberFormat="1" applyFont="1" applyFill="1" applyBorder="1" applyAlignment="1">
      <alignment horizontal="center" vertical="center" wrapText="1"/>
    </xf>
    <xf numFmtId="0" fontId="27" fillId="5" borderId="1" xfId="0" applyFont="1" applyFill="1" applyBorder="1" applyAlignment="1">
      <alignment horizontal="center" vertical="center" wrapText="1"/>
    </xf>
    <xf numFmtId="2" fontId="4" fillId="5" borderId="1" xfId="0" applyNumberFormat="1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71" fontId="9" fillId="0" borderId="0" xfId="0" applyNumberFormat="1" applyFont="1" applyAlignment="1">
      <alignment horizontal="center" vertical="center"/>
    </xf>
    <xf numFmtId="171" fontId="4" fillId="0" borderId="0" xfId="0" applyNumberFormat="1" applyFont="1" applyAlignment="1">
      <alignment horizontal="center" vertical="center"/>
    </xf>
    <xf numFmtId="171" fontId="4" fillId="0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vertical="center" wrapText="1"/>
    </xf>
    <xf numFmtId="0" fontId="21" fillId="5" borderId="1" xfId="0" applyNumberFormat="1" applyFont="1" applyFill="1" applyBorder="1" applyAlignment="1">
      <alignment horizontal="center" vertical="justify"/>
    </xf>
    <xf numFmtId="0" fontId="21" fillId="0" borderId="1" xfId="0" applyFont="1" applyBorder="1" applyAlignment="1">
      <alignment vertical="center" wrapText="1"/>
    </xf>
    <xf numFmtId="0" fontId="21" fillId="0" borderId="1" xfId="0" applyFont="1" applyFill="1" applyBorder="1" applyAlignment="1">
      <alignment vertical="center" wrapText="1"/>
    </xf>
    <xf numFmtId="0" fontId="21" fillId="5" borderId="1" xfId="0" applyNumberFormat="1" applyFont="1" applyFill="1" applyBorder="1" applyAlignment="1">
      <alignment horizontal="left" vertical="justify"/>
    </xf>
    <xf numFmtId="0" fontId="2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171" fontId="15" fillId="0" borderId="10" xfId="0" applyNumberFormat="1" applyFont="1" applyFill="1" applyBorder="1" applyAlignment="1">
      <alignment horizontal="center" vertical="center" wrapText="1"/>
    </xf>
    <xf numFmtId="171" fontId="15" fillId="0" borderId="2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right"/>
    </xf>
    <xf numFmtId="0" fontId="15" fillId="0" borderId="0" xfId="0" applyFont="1" applyFill="1" applyBorder="1"/>
    <xf numFmtId="0" fontId="15" fillId="0" borderId="12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171" fontId="15" fillId="0" borderId="10" xfId="0" applyNumberFormat="1" applyFont="1" applyBorder="1" applyAlignment="1">
      <alignment horizontal="center" vertical="center" wrapText="1"/>
    </xf>
    <xf numFmtId="171" fontId="15" fillId="0" borderId="11" xfId="0" applyNumberFormat="1" applyFont="1" applyBorder="1" applyAlignment="1">
      <alignment horizontal="center" vertical="center" wrapText="1"/>
    </xf>
    <xf numFmtId="171" fontId="15" fillId="0" borderId="2" xfId="0" applyNumberFormat="1" applyFont="1" applyBorder="1" applyAlignment="1">
      <alignment horizontal="center" vertical="center" wrapText="1"/>
    </xf>
    <xf numFmtId="171" fontId="15" fillId="0" borderId="11" xfId="0" applyNumberFormat="1" applyFont="1" applyFill="1" applyBorder="1" applyAlignment="1">
      <alignment horizontal="center" vertical="center" wrapText="1"/>
    </xf>
    <xf numFmtId="0" fontId="15" fillId="0" borderId="10" xfId="0" applyNumberFormat="1" applyFont="1" applyFill="1" applyBorder="1" applyAlignment="1">
      <alignment horizontal="center" vertical="center"/>
    </xf>
    <xf numFmtId="0" fontId="15" fillId="0" borderId="11" xfId="0" applyNumberFormat="1" applyFont="1" applyFill="1" applyBorder="1" applyAlignment="1">
      <alignment horizontal="center" vertical="center"/>
    </xf>
    <xf numFmtId="0" fontId="15" fillId="0" borderId="2" xfId="0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 textRotation="90" wrapText="1"/>
    </xf>
    <xf numFmtId="0" fontId="9" fillId="0" borderId="11" xfId="0" applyFont="1" applyFill="1" applyBorder="1" applyAlignment="1">
      <alignment horizontal="center" vertical="center" textRotation="90" wrapText="1"/>
    </xf>
    <xf numFmtId="0" fontId="9" fillId="0" borderId="2" xfId="0" applyFont="1" applyFill="1" applyBorder="1" applyAlignment="1">
      <alignment horizontal="center" vertical="center" textRotation="90" wrapText="1"/>
    </xf>
    <xf numFmtId="0" fontId="9" fillId="0" borderId="12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textRotation="90" wrapText="1"/>
    </xf>
    <xf numFmtId="0" fontId="9" fillId="0" borderId="13" xfId="0" applyFont="1" applyFill="1" applyBorder="1" applyAlignment="1">
      <alignment horizontal="center" vertical="center" textRotation="90" wrapText="1"/>
    </xf>
    <xf numFmtId="0" fontId="9" fillId="0" borderId="3" xfId="0" applyFont="1" applyFill="1" applyBorder="1" applyAlignment="1">
      <alignment horizontal="center" vertical="center" textRotation="90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71" fontId="9" fillId="0" borderId="10" xfId="0" applyNumberFormat="1" applyFont="1" applyFill="1" applyBorder="1" applyAlignment="1">
      <alignment horizontal="center" vertical="center" wrapText="1"/>
    </xf>
    <xf numFmtId="171" fontId="9" fillId="0" borderId="11" xfId="0" applyNumberFormat="1" applyFont="1" applyFill="1" applyBorder="1" applyAlignment="1">
      <alignment horizontal="center" vertical="center" wrapText="1"/>
    </xf>
    <xf numFmtId="171" fontId="9" fillId="0" borderId="2" xfId="0" applyNumberFormat="1" applyFont="1" applyFill="1" applyBorder="1" applyAlignment="1">
      <alignment horizontal="center" vertical="center" wrapText="1"/>
    </xf>
    <xf numFmtId="171" fontId="9" fillId="0" borderId="5" xfId="0" applyNumberFormat="1" applyFont="1" applyFill="1" applyBorder="1" applyAlignment="1">
      <alignment horizontal="center" vertical="center"/>
    </xf>
    <xf numFmtId="171" fontId="9" fillId="0" borderId="6" xfId="0" applyNumberFormat="1" applyFont="1" applyFill="1" applyBorder="1" applyAlignment="1">
      <alignment horizontal="center" vertical="center"/>
    </xf>
    <xf numFmtId="171" fontId="9" fillId="0" borderId="7" xfId="0" applyNumberFormat="1" applyFont="1" applyFill="1" applyBorder="1" applyAlignment="1">
      <alignment horizontal="center" vertical="center"/>
    </xf>
    <xf numFmtId="171" fontId="9" fillId="0" borderId="4" xfId="0" applyNumberFormat="1" applyFont="1" applyFill="1" applyBorder="1" applyAlignment="1">
      <alignment horizontal="center" vertical="center"/>
    </xf>
    <xf numFmtId="171" fontId="9" fillId="0" borderId="15" xfId="0" applyNumberFormat="1" applyFont="1" applyFill="1" applyBorder="1" applyAlignment="1">
      <alignment horizontal="center" vertical="center"/>
    </xf>
    <xf numFmtId="171" fontId="9" fillId="0" borderId="3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textRotation="90" wrapText="1"/>
    </xf>
    <xf numFmtId="0" fontId="9" fillId="0" borderId="14" xfId="0" applyFont="1" applyFill="1" applyBorder="1" applyAlignment="1">
      <alignment horizontal="center" vertical="center" textRotation="90" wrapText="1"/>
    </xf>
    <xf numFmtId="0" fontId="9" fillId="0" borderId="4" xfId="0" applyFont="1" applyFill="1" applyBorder="1" applyAlignment="1">
      <alignment horizontal="center" vertical="center" textRotation="90" wrapText="1"/>
    </xf>
    <xf numFmtId="0" fontId="9" fillId="0" borderId="9" xfId="0" applyFont="1" applyFill="1" applyBorder="1" applyAlignment="1">
      <alignment vertical="center"/>
    </xf>
    <xf numFmtId="0" fontId="9" fillId="0" borderId="8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9" fillId="0" borderId="7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5" fillId="0" borderId="10" xfId="0" applyFont="1" applyFill="1" applyBorder="1" applyAlignment="1">
      <alignment horizontal="center" vertical="center" textRotation="90" wrapText="1"/>
    </xf>
    <xf numFmtId="0" fontId="5" fillId="0" borderId="11" xfId="0" applyFont="1" applyFill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textRotation="90" wrapText="1"/>
    </xf>
    <xf numFmtId="0" fontId="5" fillId="0" borderId="13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5" fillId="0" borderId="1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1" fillId="0" borderId="11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0" fillId="0" borderId="1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0" fillId="0" borderId="1" xfId="0" applyFont="1" applyBorder="1" applyAlignment="1">
      <alignment horizontal="center" vertical="center" textRotation="90" wrapText="1"/>
    </xf>
    <xf numFmtId="0" fontId="0" fillId="0" borderId="11" xfId="0" applyFont="1" applyBorder="1" applyAlignment="1">
      <alignment horizontal="center" vertical="center" textRotation="90" wrapText="1"/>
    </xf>
    <xf numFmtId="0" fontId="0" fillId="0" borderId="2" xfId="0" applyFont="1" applyBorder="1" applyAlignment="1">
      <alignment horizontal="center" vertical="center" textRotation="90" wrapText="1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71" fontId="9" fillId="0" borderId="10" xfId="0" applyNumberFormat="1" applyFont="1" applyFill="1" applyBorder="1" applyAlignment="1">
      <alignment horizontal="center" vertical="center" textRotation="90" wrapText="1"/>
    </xf>
    <xf numFmtId="171" fontId="9" fillId="0" borderId="11" xfId="0" applyNumberFormat="1" applyFont="1" applyFill="1" applyBorder="1" applyAlignment="1">
      <alignment horizontal="center" vertical="center" textRotation="90" wrapText="1"/>
    </xf>
    <xf numFmtId="171" fontId="9" fillId="0" borderId="2" xfId="0" applyNumberFormat="1" applyFont="1" applyFill="1" applyBorder="1" applyAlignment="1">
      <alignment horizontal="center" vertical="center" textRotation="90" wrapText="1"/>
    </xf>
    <xf numFmtId="171" fontId="9" fillId="0" borderId="5" xfId="0" applyNumberFormat="1" applyFont="1" applyFill="1" applyBorder="1" applyAlignment="1">
      <alignment horizontal="center" vertical="center" wrapText="1"/>
    </xf>
    <xf numFmtId="171" fontId="9" fillId="0" borderId="6" xfId="0" applyNumberFormat="1" applyFont="1" applyFill="1" applyBorder="1" applyAlignment="1">
      <alignment horizontal="center" vertical="center" wrapText="1"/>
    </xf>
    <xf numFmtId="171" fontId="9" fillId="0" borderId="7" xfId="0" applyNumberFormat="1" applyFont="1" applyFill="1" applyBorder="1" applyAlignment="1">
      <alignment horizontal="center" vertical="center" wrapText="1"/>
    </xf>
    <xf numFmtId="171" fontId="9" fillId="0" borderId="4" xfId="0" applyNumberFormat="1" applyFont="1" applyFill="1" applyBorder="1" applyAlignment="1">
      <alignment horizontal="center" vertical="center" wrapText="1"/>
    </xf>
    <xf numFmtId="171" fontId="9" fillId="0" borderId="15" xfId="0" applyNumberFormat="1" applyFont="1" applyFill="1" applyBorder="1" applyAlignment="1">
      <alignment horizontal="center" vertical="center" wrapText="1"/>
    </xf>
    <xf numFmtId="171" fontId="9" fillId="0" borderId="3" xfId="0" applyNumberFormat="1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textRotation="90" wrapText="1"/>
    </xf>
    <xf numFmtId="0" fontId="11" fillId="0" borderId="2" xfId="0" applyFont="1" applyFill="1" applyBorder="1" applyAlignment="1">
      <alignment horizontal="center" vertical="center" textRotation="90" wrapText="1"/>
    </xf>
    <xf numFmtId="0" fontId="9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0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d\share\Documents%20and%20Settings\econom2\&#1056;&#1072;&#1073;&#1086;&#1095;&#1080;&#1081;%20&#1089;&#1090;&#1086;&#1083;\&#1048;&#1085;&#1074;&#1077;&#1089;&#1090;&#1087;&#1088;&#1086;&#1075;&#1088;&#1072;&#1084;&#1084;&#1072;%202015-2019\&#1054;&#1090;&#1082;&#1086;&#1088;&#1088;&#1077;&#1082;&#1090;&#1080;&#1088;&#1086;&#1074;&#1072;&#1085;&#1085;&#1072;&#1103;%2030.05\&#1080;&#1085;&#1074;&#1077;&#1089;&#1090;%20&#1087;&#1088;&#1086;&#1075;&#1088;&#1072;&#1084;&#1084;&#1072;%20&#1085;&#1072;%2030,05\&#1055;&#1088;&#1080;&#1083;&#1086;&#1078;%201.1%201.2%202.2%20&#1089;%20&#1087;&#1086;&#1087;&#1088;&#1072;&#1074;&#1082;&#1072;&#1084;&#1080;%2030,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1.1"/>
      <sheetName val="прил 1.2."/>
      <sheetName val="прил 2.2"/>
      <sheetName val="2015 год Пр 1.2 "/>
      <sheetName val="2016 год Пр 1.2"/>
      <sheetName val="2017 год Пр 1.2"/>
      <sheetName val="2018 год Пр 1.2"/>
      <sheetName val="2019 год Пр 1.2"/>
    </sheetNames>
    <sheetDataSet>
      <sheetData sheetId="0">
        <row r="21">
          <cell r="P21">
            <v>3.765266</v>
          </cell>
          <cell r="Q21">
            <v>3.9422336800000002</v>
          </cell>
          <cell r="R21">
            <v>4.1314608399999999</v>
          </cell>
          <cell r="S21">
            <v>4.3256392799999999</v>
          </cell>
          <cell r="T21">
            <v>5.0804628599999999</v>
          </cell>
        </row>
        <row r="22">
          <cell r="P22">
            <v>2.135354</v>
          </cell>
          <cell r="Q22">
            <v>2.2357153200000002</v>
          </cell>
          <cell r="R22">
            <v>2.3430304199999998</v>
          </cell>
          <cell r="S22">
            <v>2.4531527400000002</v>
          </cell>
          <cell r="T22">
            <v>1.5237221999999999</v>
          </cell>
        </row>
        <row r="23">
          <cell r="P23">
            <v>1.69654382</v>
          </cell>
          <cell r="Q23">
            <v>1.77628114</v>
          </cell>
          <cell r="R23">
            <v>1.86154204</v>
          </cell>
          <cell r="S23">
            <v>1.9490354999999999</v>
          </cell>
          <cell r="T23">
            <v>2.2382723800000002</v>
          </cell>
        </row>
        <row r="25">
          <cell r="Q25">
            <v>0.72900799999999999</v>
          </cell>
        </row>
        <row r="26">
          <cell r="S26">
            <v>1.876638</v>
          </cell>
        </row>
        <row r="27">
          <cell r="R27">
            <v>2.895025</v>
          </cell>
        </row>
        <row r="28">
          <cell r="P28">
            <v>0.94975100000000001</v>
          </cell>
        </row>
        <row r="29">
          <cell r="P29">
            <v>0.719692</v>
          </cell>
        </row>
        <row r="30">
          <cell r="P30">
            <v>1.393275</v>
          </cell>
        </row>
        <row r="31">
          <cell r="P31">
            <v>1.384368</v>
          </cell>
        </row>
        <row r="33">
          <cell r="P33">
            <v>2.6770801999999998</v>
          </cell>
        </row>
        <row r="34">
          <cell r="T34">
            <v>2.7080129999999998</v>
          </cell>
        </row>
        <row r="35">
          <cell r="T35">
            <v>4.8546719999999999</v>
          </cell>
        </row>
        <row r="36">
          <cell r="Q36">
            <v>4.2643089999999999</v>
          </cell>
        </row>
        <row r="37">
          <cell r="P37">
            <v>1.9125865</v>
          </cell>
        </row>
        <row r="38">
          <cell r="S38">
            <v>7.7750671999999996</v>
          </cell>
        </row>
        <row r="39">
          <cell r="R39">
            <v>7.4598833000000004</v>
          </cell>
        </row>
        <row r="40">
          <cell r="T40">
            <v>2.7132800000000001</v>
          </cell>
        </row>
        <row r="41">
          <cell r="T41">
            <v>5.0307599999999999</v>
          </cell>
        </row>
        <row r="42">
          <cell r="Q42">
            <v>9.9496070000000003</v>
          </cell>
        </row>
        <row r="43">
          <cell r="P43">
            <v>3.3886820000000002</v>
          </cell>
        </row>
        <row r="44">
          <cell r="S44">
            <v>1.433084</v>
          </cell>
        </row>
        <row r="46">
          <cell r="P46">
            <v>0.47636718</v>
          </cell>
        </row>
        <row r="47">
          <cell r="S47">
            <v>0.80294200000000004</v>
          </cell>
        </row>
        <row r="48">
          <cell r="R48">
            <v>0.68395399999999995</v>
          </cell>
        </row>
        <row r="49">
          <cell r="R49">
            <v>0.48146359999999999</v>
          </cell>
        </row>
        <row r="50">
          <cell r="R50">
            <v>0.58241609999999999</v>
          </cell>
        </row>
        <row r="51">
          <cell r="R51">
            <v>1.1532978</v>
          </cell>
        </row>
        <row r="52">
          <cell r="S52">
            <v>0.60979000000000005</v>
          </cell>
        </row>
        <row r="53">
          <cell r="S53">
            <v>0.55307779999999995</v>
          </cell>
        </row>
        <row r="54">
          <cell r="R54">
            <v>0.8877022</v>
          </cell>
        </row>
        <row r="55">
          <cell r="T55">
            <v>0.74760899999999997</v>
          </cell>
        </row>
        <row r="56">
          <cell r="S56">
            <v>0.81562100000000004</v>
          </cell>
        </row>
        <row r="57">
          <cell r="S57">
            <v>0.54339400000000004</v>
          </cell>
        </row>
        <row r="58">
          <cell r="P58">
            <v>0.70089049999999997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W101"/>
  <sheetViews>
    <sheetView view="pageBreakPreview" topLeftCell="A19" zoomScale="60" zoomScaleNormal="55" workbookViewId="0">
      <selection activeCell="Y19" sqref="Y19"/>
    </sheetView>
  </sheetViews>
  <sheetFormatPr defaultRowHeight="16.5" x14ac:dyDescent="0.25"/>
  <cols>
    <col min="1" max="1" width="6.140625" style="134" customWidth="1"/>
    <col min="2" max="2" width="60.5703125" style="134" customWidth="1"/>
    <col min="3" max="3" width="10.140625" style="163" customWidth="1"/>
    <col min="4" max="4" width="16.85546875" style="133" customWidth="1"/>
    <col min="5" max="5" width="16.5703125" style="163" customWidth="1"/>
    <col min="6" max="6" width="7.85546875" style="163" customWidth="1"/>
    <col min="7" max="7" width="15" style="164" customWidth="1"/>
    <col min="8" max="8" width="14.85546875" style="132" customWidth="1"/>
    <col min="9" max="9" width="11.42578125" style="133" customWidth="1"/>
    <col min="10" max="10" width="13.7109375" style="133" customWidth="1"/>
    <col min="11" max="11" width="14.140625" style="133" customWidth="1"/>
    <col min="12" max="12" width="12.5703125" style="133" customWidth="1"/>
    <col min="13" max="13" width="14.42578125" style="133" customWidth="1"/>
    <col min="14" max="14" width="12.42578125" style="133" customWidth="1"/>
    <col min="15" max="15" width="16.42578125" style="133" customWidth="1"/>
    <col min="16" max="16" width="14.42578125" style="133" customWidth="1"/>
    <col min="17" max="17" width="14.140625" style="133" customWidth="1"/>
    <col min="18" max="18" width="13.85546875" style="133" customWidth="1"/>
    <col min="19" max="20" width="14" style="133" customWidth="1"/>
    <col min="21" max="21" width="14.42578125" style="134" customWidth="1"/>
    <col min="22" max="22" width="9.140625" style="134"/>
    <col min="23" max="16384" width="9.140625" style="5"/>
  </cols>
  <sheetData>
    <row r="1" spans="1:23" x14ac:dyDescent="0.25">
      <c r="A1" s="129"/>
      <c r="B1" s="129"/>
      <c r="C1" s="130"/>
      <c r="D1" s="130"/>
      <c r="E1" s="130"/>
      <c r="F1" s="130"/>
      <c r="G1" s="131"/>
      <c r="S1" s="339" t="s">
        <v>0</v>
      </c>
      <c r="T1" s="339"/>
      <c r="U1" s="339"/>
    </row>
    <row r="2" spans="1:23" x14ac:dyDescent="0.25">
      <c r="A2" s="129"/>
      <c r="B2" s="129"/>
      <c r="C2" s="135"/>
      <c r="D2" s="135"/>
      <c r="E2" s="135"/>
      <c r="F2" s="135"/>
      <c r="G2" s="136"/>
      <c r="S2" s="339" t="s">
        <v>1</v>
      </c>
      <c r="T2" s="339"/>
      <c r="U2" s="339"/>
    </row>
    <row r="3" spans="1:23" ht="14.25" customHeight="1" x14ac:dyDescent="0.25">
      <c r="A3" s="129"/>
      <c r="B3" s="129"/>
      <c r="C3" s="130"/>
      <c r="D3" s="130"/>
      <c r="E3" s="130"/>
      <c r="F3" s="130"/>
      <c r="G3" s="136"/>
      <c r="I3" s="133" t="s">
        <v>198</v>
      </c>
      <c r="S3" s="339" t="s">
        <v>2</v>
      </c>
      <c r="T3" s="339"/>
      <c r="U3" s="339"/>
    </row>
    <row r="4" spans="1:23" ht="17.25" customHeight="1" x14ac:dyDescent="0.25">
      <c r="A4" s="129"/>
      <c r="B4" s="129"/>
      <c r="C4" s="130"/>
      <c r="D4" s="130"/>
      <c r="E4" s="137"/>
      <c r="F4" s="137"/>
      <c r="G4" s="138"/>
      <c r="H4" s="334" t="s">
        <v>67</v>
      </c>
      <c r="I4" s="334"/>
      <c r="J4" s="139"/>
      <c r="K4" s="139"/>
      <c r="L4" s="139"/>
      <c r="M4" s="140"/>
      <c r="N4" s="140"/>
      <c r="O4" s="140"/>
      <c r="P4" s="135"/>
      <c r="Q4" s="135"/>
      <c r="R4" s="135"/>
      <c r="S4" s="135"/>
      <c r="T4" s="135"/>
      <c r="U4" s="141"/>
    </row>
    <row r="5" spans="1:23" ht="16.5" customHeight="1" x14ac:dyDescent="0.25">
      <c r="A5" s="129"/>
      <c r="B5" s="129"/>
      <c r="C5" s="130"/>
      <c r="D5" s="130"/>
      <c r="E5" s="335" t="s">
        <v>68</v>
      </c>
      <c r="F5" s="335"/>
      <c r="G5" s="335"/>
      <c r="H5" s="335"/>
      <c r="I5" s="335"/>
      <c r="J5" s="335"/>
      <c r="K5" s="335"/>
      <c r="L5" s="335"/>
      <c r="M5" s="335"/>
      <c r="N5" s="335"/>
      <c r="O5" s="335"/>
      <c r="P5" s="135"/>
      <c r="Q5" s="135"/>
      <c r="R5" s="135"/>
      <c r="S5" s="135"/>
      <c r="T5" s="340"/>
      <c r="U5" s="340"/>
      <c r="W5" s="5" t="s">
        <v>105</v>
      </c>
    </row>
    <row r="6" spans="1:23" ht="17.25" customHeight="1" x14ac:dyDescent="0.25">
      <c r="A6" s="129"/>
      <c r="B6" s="129"/>
      <c r="C6" s="130"/>
      <c r="D6" s="130"/>
      <c r="E6" s="335" t="s">
        <v>93</v>
      </c>
      <c r="F6" s="335"/>
      <c r="G6" s="335"/>
      <c r="H6" s="335"/>
      <c r="I6" s="335"/>
      <c r="J6" s="335"/>
      <c r="K6" s="335"/>
      <c r="L6" s="335"/>
      <c r="M6" s="335"/>
      <c r="N6" s="335"/>
      <c r="O6" s="335"/>
      <c r="P6" s="135"/>
      <c r="Q6" s="135"/>
      <c r="R6" s="135"/>
      <c r="S6" s="135"/>
      <c r="T6" s="135"/>
      <c r="U6" s="141"/>
    </row>
    <row r="7" spans="1:23" ht="13.5" customHeight="1" x14ac:dyDescent="0.25">
      <c r="A7" s="141"/>
      <c r="B7" s="142"/>
      <c r="C7" s="130"/>
      <c r="D7" s="130"/>
      <c r="E7" s="130"/>
      <c r="F7" s="130"/>
      <c r="G7" s="131"/>
    </row>
    <row r="8" spans="1:23" s="165" customFormat="1" ht="24" customHeight="1" x14ac:dyDescent="0.2">
      <c r="A8" s="331" t="s">
        <v>4</v>
      </c>
      <c r="B8" s="348" t="s">
        <v>5</v>
      </c>
      <c r="C8" s="328" t="s">
        <v>6</v>
      </c>
      <c r="D8" s="328" t="s">
        <v>7</v>
      </c>
      <c r="E8" s="328" t="s">
        <v>8</v>
      </c>
      <c r="F8" s="328" t="s">
        <v>9</v>
      </c>
      <c r="G8" s="337" t="s">
        <v>71</v>
      </c>
      <c r="H8" s="344" t="s">
        <v>72</v>
      </c>
      <c r="I8" s="325" t="s">
        <v>11</v>
      </c>
      <c r="J8" s="341" t="s">
        <v>74</v>
      </c>
      <c r="K8" s="342"/>
      <c r="L8" s="342"/>
      <c r="M8" s="342"/>
      <c r="N8" s="342"/>
      <c r="O8" s="343"/>
      <c r="P8" s="336" t="s">
        <v>280</v>
      </c>
      <c r="Q8" s="336"/>
      <c r="R8" s="336"/>
      <c r="S8" s="336"/>
      <c r="T8" s="336"/>
      <c r="U8" s="336"/>
      <c r="V8" s="133"/>
    </row>
    <row r="9" spans="1:23" s="165" customFormat="1" ht="17.25" customHeight="1" x14ac:dyDescent="0.2">
      <c r="A9" s="332"/>
      <c r="B9" s="349"/>
      <c r="C9" s="329"/>
      <c r="D9" s="329"/>
      <c r="E9" s="329"/>
      <c r="F9" s="329"/>
      <c r="G9" s="347"/>
      <c r="H9" s="345"/>
      <c r="I9" s="326"/>
      <c r="J9" s="328" t="s">
        <v>106</v>
      </c>
      <c r="K9" s="328" t="s">
        <v>107</v>
      </c>
      <c r="L9" s="328" t="s">
        <v>108</v>
      </c>
      <c r="M9" s="328" t="s">
        <v>109</v>
      </c>
      <c r="N9" s="328" t="s">
        <v>110</v>
      </c>
      <c r="O9" s="331" t="s">
        <v>10</v>
      </c>
      <c r="P9" s="328" t="s">
        <v>119</v>
      </c>
      <c r="Q9" s="328" t="s">
        <v>120</v>
      </c>
      <c r="R9" s="328" t="s">
        <v>121</v>
      </c>
      <c r="S9" s="328" t="s">
        <v>122</v>
      </c>
      <c r="T9" s="328" t="s">
        <v>123</v>
      </c>
      <c r="U9" s="331" t="s">
        <v>10</v>
      </c>
      <c r="V9" s="133"/>
    </row>
    <row r="10" spans="1:23" s="165" customFormat="1" ht="15.75" customHeight="1" x14ac:dyDescent="0.2">
      <c r="A10" s="332"/>
      <c r="B10" s="349"/>
      <c r="C10" s="329"/>
      <c r="D10" s="329"/>
      <c r="E10" s="329"/>
      <c r="F10" s="329"/>
      <c r="G10" s="347"/>
      <c r="H10" s="345"/>
      <c r="I10" s="326"/>
      <c r="J10" s="329"/>
      <c r="K10" s="329"/>
      <c r="L10" s="329"/>
      <c r="M10" s="329"/>
      <c r="N10" s="329"/>
      <c r="O10" s="332"/>
      <c r="P10" s="329"/>
      <c r="Q10" s="329"/>
      <c r="R10" s="329"/>
      <c r="S10" s="329"/>
      <c r="T10" s="329"/>
      <c r="U10" s="332"/>
      <c r="V10" s="133"/>
    </row>
    <row r="11" spans="1:23" s="165" customFormat="1" ht="33" customHeight="1" x14ac:dyDescent="0.2">
      <c r="A11" s="332"/>
      <c r="B11" s="349"/>
      <c r="C11" s="330"/>
      <c r="D11" s="330"/>
      <c r="E11" s="329"/>
      <c r="F11" s="329"/>
      <c r="G11" s="338"/>
      <c r="H11" s="346"/>
      <c r="I11" s="327"/>
      <c r="J11" s="330"/>
      <c r="K11" s="330"/>
      <c r="L11" s="330"/>
      <c r="M11" s="330"/>
      <c r="N11" s="330"/>
      <c r="O11" s="333"/>
      <c r="P11" s="330"/>
      <c r="Q11" s="330"/>
      <c r="R11" s="330"/>
      <c r="S11" s="330"/>
      <c r="T11" s="330"/>
      <c r="U11" s="333"/>
      <c r="V11" s="133"/>
    </row>
    <row r="12" spans="1:23" s="167" customFormat="1" ht="15" customHeight="1" x14ac:dyDescent="0.2">
      <c r="A12" s="332"/>
      <c r="B12" s="349"/>
      <c r="C12" s="328" t="s">
        <v>70</v>
      </c>
      <c r="D12" s="328" t="s">
        <v>78</v>
      </c>
      <c r="E12" s="329"/>
      <c r="F12" s="329"/>
      <c r="G12" s="337" t="s">
        <v>248</v>
      </c>
      <c r="H12" s="337" t="s">
        <v>248</v>
      </c>
      <c r="I12" s="328" t="s">
        <v>247</v>
      </c>
      <c r="J12" s="328" t="s">
        <v>78</v>
      </c>
      <c r="K12" s="328" t="s">
        <v>78</v>
      </c>
      <c r="L12" s="328" t="s">
        <v>78</v>
      </c>
      <c r="M12" s="328" t="s">
        <v>78</v>
      </c>
      <c r="N12" s="328" t="s">
        <v>78</v>
      </c>
      <c r="O12" s="328" t="s">
        <v>78</v>
      </c>
      <c r="P12" s="328" t="s">
        <v>247</v>
      </c>
      <c r="Q12" s="328" t="s">
        <v>247</v>
      </c>
      <c r="R12" s="328" t="s">
        <v>247</v>
      </c>
      <c r="S12" s="328" t="s">
        <v>247</v>
      </c>
      <c r="T12" s="328" t="s">
        <v>247</v>
      </c>
      <c r="U12" s="328" t="s">
        <v>247</v>
      </c>
      <c r="V12" s="166"/>
    </row>
    <row r="13" spans="1:23" s="167" customFormat="1" ht="25.5" customHeight="1" x14ac:dyDescent="0.2">
      <c r="A13" s="333"/>
      <c r="B13" s="350"/>
      <c r="C13" s="330"/>
      <c r="D13" s="330"/>
      <c r="E13" s="330"/>
      <c r="F13" s="330"/>
      <c r="G13" s="338"/>
      <c r="H13" s="338"/>
      <c r="I13" s="330"/>
      <c r="J13" s="330"/>
      <c r="K13" s="330"/>
      <c r="L13" s="330"/>
      <c r="M13" s="330"/>
      <c r="N13" s="330"/>
      <c r="O13" s="330"/>
      <c r="P13" s="330"/>
      <c r="Q13" s="330"/>
      <c r="R13" s="330"/>
      <c r="S13" s="330"/>
      <c r="T13" s="330"/>
      <c r="U13" s="330"/>
      <c r="V13" s="166"/>
    </row>
    <row r="14" spans="1:23" s="172" customFormat="1" ht="45" customHeight="1" x14ac:dyDescent="0.25">
      <c r="A14" s="169"/>
      <c r="B14" s="169" t="s">
        <v>66</v>
      </c>
      <c r="C14" s="143" t="s">
        <v>12</v>
      </c>
      <c r="D14" s="143" t="s">
        <v>203</v>
      </c>
      <c r="E14" s="143">
        <v>2015</v>
      </c>
      <c r="F14" s="143">
        <v>2019</v>
      </c>
      <c r="G14" s="170">
        <f>G16</f>
        <v>99.765618219999979</v>
      </c>
      <c r="H14" s="170">
        <f>H16</f>
        <v>99.765618219999979</v>
      </c>
      <c r="I14" s="143"/>
      <c r="J14" s="143" t="s">
        <v>204</v>
      </c>
      <c r="K14" s="143" t="s">
        <v>205</v>
      </c>
      <c r="L14" s="143" t="s">
        <v>206</v>
      </c>
      <c r="M14" s="143" t="s">
        <v>207</v>
      </c>
      <c r="N14" s="143" t="s">
        <v>208</v>
      </c>
      <c r="O14" s="143" t="s">
        <v>203</v>
      </c>
      <c r="P14" s="170">
        <f t="shared" ref="P14:U14" si="0">P16</f>
        <v>17.965979830508473</v>
      </c>
      <c r="Q14" s="170">
        <f t="shared" si="0"/>
        <v>19.404367915254237</v>
      </c>
      <c r="R14" s="170">
        <f t="shared" si="0"/>
        <v>19.050657033898307</v>
      </c>
      <c r="S14" s="170">
        <f t="shared" si="0"/>
        <v>19.608001288135593</v>
      </c>
      <c r="T14" s="170">
        <f t="shared" si="0"/>
        <v>21.098975796610166</v>
      </c>
      <c r="U14" s="170">
        <f t="shared" si="0"/>
        <v>97.127981864406777</v>
      </c>
      <c r="V14" s="171"/>
    </row>
    <row r="15" spans="1:23" s="172" customFormat="1" ht="36.75" customHeight="1" x14ac:dyDescent="0.25">
      <c r="A15" s="168" t="s">
        <v>209</v>
      </c>
      <c r="B15" s="168" t="s">
        <v>69</v>
      </c>
      <c r="C15" s="143"/>
      <c r="D15" s="143" t="str">
        <f>D14</f>
        <v>34,51/ 39,069</v>
      </c>
      <c r="E15" s="143"/>
      <c r="F15" s="143"/>
      <c r="G15" s="170">
        <f>G16</f>
        <v>99.765618219999979</v>
      </c>
      <c r="H15" s="170">
        <f>H16</f>
        <v>99.765618219999979</v>
      </c>
      <c r="I15" s="193"/>
      <c r="J15" s="143" t="s">
        <v>204</v>
      </c>
      <c r="K15" s="143" t="s">
        <v>205</v>
      </c>
      <c r="L15" s="143" t="s">
        <v>206</v>
      </c>
      <c r="M15" s="143" t="s">
        <v>207</v>
      </c>
      <c r="N15" s="143" t="s">
        <v>208</v>
      </c>
      <c r="O15" s="143" t="s">
        <v>203</v>
      </c>
      <c r="P15" s="170">
        <f t="shared" ref="P15:U15" si="1">P16</f>
        <v>17.965979830508473</v>
      </c>
      <c r="Q15" s="170">
        <f t="shared" si="1"/>
        <v>19.404367915254237</v>
      </c>
      <c r="R15" s="170">
        <f t="shared" si="1"/>
        <v>19.050657033898307</v>
      </c>
      <c r="S15" s="170">
        <f t="shared" si="1"/>
        <v>19.608001288135593</v>
      </c>
      <c r="T15" s="170">
        <f t="shared" si="1"/>
        <v>21.098975796610166</v>
      </c>
      <c r="U15" s="170">
        <f t="shared" si="1"/>
        <v>97.127981864406777</v>
      </c>
      <c r="V15" s="171"/>
    </row>
    <row r="16" spans="1:23" s="172" customFormat="1" ht="36.75" customHeight="1" x14ac:dyDescent="0.25">
      <c r="A16" s="168" t="s">
        <v>210</v>
      </c>
      <c r="B16" s="168" t="s">
        <v>16</v>
      </c>
      <c r="C16" s="143"/>
      <c r="D16" s="143" t="str">
        <f>D15</f>
        <v>34,51/ 39,069</v>
      </c>
      <c r="E16" s="143"/>
      <c r="F16" s="143"/>
      <c r="G16" s="170">
        <f>G17+G18+G19+G20+G28+G40+G41</f>
        <v>99.765618219999979</v>
      </c>
      <c r="H16" s="170">
        <f>H17+H18+H19+H20+H28+H40+H41</f>
        <v>99.765618219999979</v>
      </c>
      <c r="I16" s="193"/>
      <c r="J16" s="143" t="s">
        <v>204</v>
      </c>
      <c r="K16" s="143" t="s">
        <v>205</v>
      </c>
      <c r="L16" s="143" t="s">
        <v>206</v>
      </c>
      <c r="M16" s="143" t="s">
        <v>207</v>
      </c>
      <c r="N16" s="143" t="s">
        <v>208</v>
      </c>
      <c r="O16" s="143" t="s">
        <v>203</v>
      </c>
      <c r="P16" s="170">
        <f>P17+P18+P19+P20+P28+P40+P41</f>
        <v>17.965979830508473</v>
      </c>
      <c r="Q16" s="170">
        <f>Q17+Q18+Q19+Q20+Q28+Q40+Q41</f>
        <v>19.404367915254237</v>
      </c>
      <c r="R16" s="170">
        <f>R17+R18+R19+R20+R28+R40+R41</f>
        <v>19.050657033898307</v>
      </c>
      <c r="S16" s="170">
        <f>S17+S18+S19+S20+S28+S40+S41</f>
        <v>19.608001288135593</v>
      </c>
      <c r="T16" s="170">
        <f>T17+T18+T19+T20+T28+T40+T41</f>
        <v>21.098975796610166</v>
      </c>
      <c r="U16" s="170">
        <f>SUM(P16:T16)</f>
        <v>97.127981864406777</v>
      </c>
      <c r="V16" s="171"/>
    </row>
    <row r="17" spans="1:22" s="182" customFormat="1" ht="86.25" customHeight="1" x14ac:dyDescent="0.25">
      <c r="A17" s="174" t="s">
        <v>13</v>
      </c>
      <c r="B17" s="175" t="s">
        <v>197</v>
      </c>
      <c r="C17" s="176" t="s">
        <v>73</v>
      </c>
      <c r="D17" s="177" t="s">
        <v>157</v>
      </c>
      <c r="E17" s="176">
        <v>2015</v>
      </c>
      <c r="F17" s="176">
        <v>2019</v>
      </c>
      <c r="G17" s="178">
        <f>3.5962422+3.5962422+3.5962422+4.0457724+3.5962422</f>
        <v>18.4307412</v>
      </c>
      <c r="H17" s="178">
        <f>G17</f>
        <v>18.4307412</v>
      </c>
      <c r="I17" s="179"/>
      <c r="J17" s="177">
        <v>6.52</v>
      </c>
      <c r="K17" s="177">
        <v>4.1500000000000004</v>
      </c>
      <c r="L17" s="177">
        <v>2.69</v>
      </c>
      <c r="M17" s="177">
        <v>4.8099999999999996</v>
      </c>
      <c r="N17" s="176">
        <v>6.12</v>
      </c>
      <c r="O17" s="176">
        <f>SUM(J17:N17)</f>
        <v>24.29</v>
      </c>
      <c r="P17" s="180">
        <f>'[1]прил 1.1'!P21/1.18</f>
        <v>3.1909033898305088</v>
      </c>
      <c r="Q17" s="180">
        <f>'[1]прил 1.1'!Q21/1.18</f>
        <v>3.3408760000000002</v>
      </c>
      <c r="R17" s="180">
        <f>'[1]прил 1.1'!R21/1.18</f>
        <v>3.5012380000000003</v>
      </c>
      <c r="S17" s="180">
        <f>'[1]прил 1.1'!S21/1.18</f>
        <v>3.6657960000000003</v>
      </c>
      <c r="T17" s="180">
        <f>'[1]прил 1.1'!T21/1.18</f>
        <v>4.3054769999999998</v>
      </c>
      <c r="U17" s="178">
        <f>SUM(P17:T17)</f>
        <v>18.004290389830508</v>
      </c>
      <c r="V17" s="181"/>
    </row>
    <row r="18" spans="1:22" s="182" customFormat="1" ht="75" customHeight="1" x14ac:dyDescent="0.25">
      <c r="A18" s="174" t="s">
        <v>21</v>
      </c>
      <c r="B18" s="183" t="s">
        <v>192</v>
      </c>
      <c r="C18" s="176" t="s">
        <v>73</v>
      </c>
      <c r="D18" s="177" t="s">
        <v>153</v>
      </c>
      <c r="E18" s="176">
        <v>2015</v>
      </c>
      <c r="F18" s="176">
        <v>2019</v>
      </c>
      <c r="G18" s="178">
        <f>2.0394982+2.0394982+1.2133997+2.0394982+2.0394982</f>
        <v>9.3713925000000007</v>
      </c>
      <c r="H18" s="178">
        <f>G18</f>
        <v>9.3713925000000007</v>
      </c>
      <c r="I18" s="179"/>
      <c r="J18" s="184">
        <v>1.7</v>
      </c>
      <c r="K18" s="184">
        <v>1.78</v>
      </c>
      <c r="L18" s="184">
        <v>2.31</v>
      </c>
      <c r="M18" s="184">
        <v>3.15</v>
      </c>
      <c r="N18" s="185">
        <v>1.28</v>
      </c>
      <c r="O18" s="185">
        <f>SUM(J18:N18)</f>
        <v>10.219999999999999</v>
      </c>
      <c r="P18" s="180">
        <f>'[1]прил 1.1'!P22/1.18</f>
        <v>1.8096220338983051</v>
      </c>
      <c r="Q18" s="180">
        <f>'[1]прил 1.1'!Q22/1.18</f>
        <v>1.8946740000000002</v>
      </c>
      <c r="R18" s="180">
        <f>'[1]прил 1.1'!R22/1.18</f>
        <v>1.985619</v>
      </c>
      <c r="S18" s="180">
        <f>'[1]прил 1.1'!S22/1.18</f>
        <v>2.0789430000000002</v>
      </c>
      <c r="T18" s="180">
        <f>'[1]прил 1.1'!T22/1.18</f>
        <v>1.29129</v>
      </c>
      <c r="U18" s="178">
        <f>SUM(P18:T18)</f>
        <v>9.0601480338983063</v>
      </c>
      <c r="V18" s="181"/>
    </row>
    <row r="19" spans="1:22" s="182" customFormat="1" ht="165.75" customHeight="1" x14ac:dyDescent="0.25">
      <c r="A19" s="174" t="s">
        <v>211</v>
      </c>
      <c r="B19" s="183" t="s">
        <v>191</v>
      </c>
      <c r="C19" s="176" t="s">
        <v>73</v>
      </c>
      <c r="D19" s="176"/>
      <c r="E19" s="176">
        <v>2015</v>
      </c>
      <c r="F19" s="176">
        <v>2019</v>
      </c>
      <c r="G19" s="178">
        <f>1.6203852+1.6203852+1.6203852+1.7824237+1.6203852</f>
        <v>8.2639645000000002</v>
      </c>
      <c r="H19" s="178">
        <f>G19</f>
        <v>8.2639645000000002</v>
      </c>
      <c r="I19" s="179"/>
      <c r="J19" s="177"/>
      <c r="K19" s="177"/>
      <c r="L19" s="177"/>
      <c r="M19" s="177"/>
      <c r="N19" s="177"/>
      <c r="O19" s="176"/>
      <c r="P19" s="180">
        <f>'[1]прил 1.1'!P23/1.18</f>
        <v>1.4377490000000002</v>
      </c>
      <c r="Q19" s="180">
        <f>'[1]прил 1.1'!Q23/1.18</f>
        <v>1.5053230000000002</v>
      </c>
      <c r="R19" s="180">
        <f>'[1]прил 1.1'!R23/1.18</f>
        <v>1.5775780000000001</v>
      </c>
      <c r="S19" s="180">
        <f>'[1]прил 1.1'!S23/1.18</f>
        <v>1.6517250000000001</v>
      </c>
      <c r="T19" s="180">
        <f>'[1]прил 1.1'!T23/1.18</f>
        <v>1.8968410000000002</v>
      </c>
      <c r="U19" s="178">
        <f>SUM(P19:T19)</f>
        <v>8.0692160000000008</v>
      </c>
      <c r="V19" s="181"/>
    </row>
    <row r="20" spans="1:22" s="182" customFormat="1" ht="32.25" customHeight="1" x14ac:dyDescent="0.25">
      <c r="A20" s="174" t="s">
        <v>212</v>
      </c>
      <c r="B20" s="186" t="s">
        <v>200</v>
      </c>
      <c r="C20" s="176"/>
      <c r="D20" s="176">
        <f>SUM(D21:D27)</f>
        <v>5.04</v>
      </c>
      <c r="E20" s="176"/>
      <c r="F20" s="176"/>
      <c r="G20" s="178">
        <f t="shared" ref="G20:M20" si="2">SUM(G21:G27)</f>
        <v>8.9926620999999987</v>
      </c>
      <c r="H20" s="178">
        <f t="shared" si="2"/>
        <v>8.9926620999999987</v>
      </c>
      <c r="I20" s="176">
        <f t="shared" si="2"/>
        <v>0</v>
      </c>
      <c r="J20" s="176">
        <f>SUM(J21:J27)</f>
        <v>2.92</v>
      </c>
      <c r="K20" s="176">
        <f t="shared" si="2"/>
        <v>0.246</v>
      </c>
      <c r="L20" s="176">
        <f t="shared" si="2"/>
        <v>1.204</v>
      </c>
      <c r="M20" s="176">
        <f t="shared" si="2"/>
        <v>0.67</v>
      </c>
      <c r="N20" s="176">
        <f t="shared" ref="N20:U20" si="3">SUM(N21:N27)</f>
        <v>0</v>
      </c>
      <c r="O20" s="176">
        <f t="shared" si="3"/>
        <v>5.04</v>
      </c>
      <c r="P20" s="178">
        <f t="shared" si="3"/>
        <v>3.7687169491525427</v>
      </c>
      <c r="Q20" s="178">
        <f t="shared" si="3"/>
        <v>0.61780338983050853</v>
      </c>
      <c r="R20" s="178">
        <f t="shared" si="3"/>
        <v>2.4534110169491528</v>
      </c>
      <c r="S20" s="178">
        <f t="shared" si="3"/>
        <v>1.590371186440678</v>
      </c>
      <c r="T20" s="178">
        <f t="shared" si="3"/>
        <v>0</v>
      </c>
      <c r="U20" s="178">
        <f t="shared" si="3"/>
        <v>8.4303025423728819</v>
      </c>
      <c r="V20" s="181"/>
    </row>
    <row r="21" spans="1:22" s="64" customFormat="1" ht="34.5" customHeight="1" x14ac:dyDescent="0.25">
      <c r="A21" s="144" t="s">
        <v>213</v>
      </c>
      <c r="B21" s="173" t="s">
        <v>257</v>
      </c>
      <c r="C21" s="146" t="s">
        <v>73</v>
      </c>
      <c r="D21" s="146">
        <v>0.246</v>
      </c>
      <c r="E21" s="146">
        <v>2016</v>
      </c>
      <c r="F21" s="146">
        <v>2016</v>
      </c>
      <c r="G21" s="147">
        <v>0.66502720000000004</v>
      </c>
      <c r="H21" s="147">
        <f t="shared" ref="H21:H27" si="4">G21</f>
        <v>0.66502720000000004</v>
      </c>
      <c r="I21" s="148"/>
      <c r="J21" s="148"/>
      <c r="K21" s="150">
        <f>D21</f>
        <v>0.246</v>
      </c>
      <c r="L21" s="148"/>
      <c r="M21" s="148"/>
      <c r="N21" s="148"/>
      <c r="O21" s="146">
        <f>K21</f>
        <v>0.246</v>
      </c>
      <c r="P21" s="151"/>
      <c r="Q21" s="151">
        <f>'[1]прил 1.1'!Q25/1.18</f>
        <v>0.61780338983050853</v>
      </c>
      <c r="R21" s="151"/>
      <c r="S21" s="151"/>
      <c r="T21" s="151"/>
      <c r="U21" s="147">
        <f>Q21</f>
        <v>0.61780338983050853</v>
      </c>
      <c r="V21" s="181"/>
    </row>
    <row r="22" spans="1:22" s="64" customFormat="1" ht="33.75" customHeight="1" x14ac:dyDescent="0.25">
      <c r="A22" s="144" t="s">
        <v>215</v>
      </c>
      <c r="B22" s="173" t="s">
        <v>249</v>
      </c>
      <c r="C22" s="146" t="s">
        <v>73</v>
      </c>
      <c r="D22" s="146">
        <v>0.67</v>
      </c>
      <c r="E22" s="146">
        <v>2018</v>
      </c>
      <c r="F22" s="146">
        <v>2018</v>
      </c>
      <c r="G22" s="147">
        <v>1.5601961</v>
      </c>
      <c r="H22" s="147">
        <f t="shared" si="4"/>
        <v>1.5601961</v>
      </c>
      <c r="I22" s="148"/>
      <c r="J22" s="148"/>
      <c r="K22" s="148"/>
      <c r="L22" s="148"/>
      <c r="M22" s="150">
        <f>D22</f>
        <v>0.67</v>
      </c>
      <c r="N22" s="148"/>
      <c r="O22" s="146">
        <f t="shared" ref="O22:O27" si="5">SUM(J22:N22)</f>
        <v>0.67</v>
      </c>
      <c r="P22" s="151"/>
      <c r="Q22" s="151"/>
      <c r="R22" s="151"/>
      <c r="S22" s="151">
        <f>'[1]прил 1.1'!S26/1.18</f>
        <v>1.590371186440678</v>
      </c>
      <c r="T22" s="151"/>
      <c r="U22" s="147">
        <f t="shared" ref="U22:U27" si="6">SUM(P22:T22)</f>
        <v>1.590371186440678</v>
      </c>
      <c r="V22" s="181"/>
    </row>
    <row r="23" spans="1:22" s="64" customFormat="1" ht="39" customHeight="1" x14ac:dyDescent="0.25">
      <c r="A23" s="144" t="s">
        <v>216</v>
      </c>
      <c r="B23" s="173" t="s">
        <v>250</v>
      </c>
      <c r="C23" s="146" t="s">
        <v>73</v>
      </c>
      <c r="D23" s="146">
        <v>1.204</v>
      </c>
      <c r="E23" s="146">
        <v>2017</v>
      </c>
      <c r="F23" s="146">
        <v>2017</v>
      </c>
      <c r="G23" s="147">
        <v>2.5199832999999998</v>
      </c>
      <c r="H23" s="147">
        <f t="shared" si="4"/>
        <v>2.5199832999999998</v>
      </c>
      <c r="I23" s="148"/>
      <c r="J23" s="150"/>
      <c r="K23" s="150"/>
      <c r="L23" s="150">
        <f>D23</f>
        <v>1.204</v>
      </c>
      <c r="M23" s="150"/>
      <c r="N23" s="150"/>
      <c r="O23" s="146">
        <f t="shared" si="5"/>
        <v>1.204</v>
      </c>
      <c r="P23" s="151"/>
      <c r="Q23" s="151"/>
      <c r="R23" s="151">
        <f>'[1]прил 1.1'!R27/1.18</f>
        <v>2.4534110169491528</v>
      </c>
      <c r="S23" s="151"/>
      <c r="T23" s="151"/>
      <c r="U23" s="147">
        <f t="shared" si="6"/>
        <v>2.4534110169491528</v>
      </c>
      <c r="V23" s="181"/>
    </row>
    <row r="24" spans="1:22" s="190" customFormat="1" ht="24.75" customHeight="1" x14ac:dyDescent="0.25">
      <c r="A24" s="144" t="s">
        <v>217</v>
      </c>
      <c r="B24" s="173" t="s">
        <v>251</v>
      </c>
      <c r="C24" s="146" t="s">
        <v>73</v>
      </c>
      <c r="D24" s="146">
        <v>0.6</v>
      </c>
      <c r="E24" s="146">
        <v>2015</v>
      </c>
      <c r="F24" s="146">
        <v>2015</v>
      </c>
      <c r="G24" s="147">
        <v>0.90711609999999998</v>
      </c>
      <c r="H24" s="147">
        <f t="shared" si="4"/>
        <v>0.90711609999999998</v>
      </c>
      <c r="I24" s="148"/>
      <c r="J24" s="150">
        <f>D24</f>
        <v>0.6</v>
      </c>
      <c r="K24" s="150"/>
      <c r="L24" s="150"/>
      <c r="M24" s="150"/>
      <c r="N24" s="150"/>
      <c r="O24" s="146">
        <f t="shared" si="5"/>
        <v>0.6</v>
      </c>
      <c r="P24" s="151">
        <f>'[1]прил 1.1'!P28/1.18</f>
        <v>0.80487372881355934</v>
      </c>
      <c r="Q24" s="151"/>
      <c r="R24" s="151"/>
      <c r="S24" s="151"/>
      <c r="T24" s="151"/>
      <c r="U24" s="147">
        <f t="shared" si="6"/>
        <v>0.80487372881355934</v>
      </c>
      <c r="V24" s="189"/>
    </row>
    <row r="25" spans="1:22" s="190" customFormat="1" ht="25.5" customHeight="1" x14ac:dyDescent="0.25">
      <c r="A25" s="144" t="s">
        <v>218</v>
      </c>
      <c r="B25" s="173" t="s">
        <v>252</v>
      </c>
      <c r="C25" s="146" t="s">
        <v>73</v>
      </c>
      <c r="D25" s="146">
        <v>0.45</v>
      </c>
      <c r="E25" s="146">
        <v>2015</v>
      </c>
      <c r="F25" s="146">
        <v>2015</v>
      </c>
      <c r="G25" s="147">
        <v>0.68738509999999997</v>
      </c>
      <c r="H25" s="147">
        <f t="shared" si="4"/>
        <v>0.68738509999999997</v>
      </c>
      <c r="I25" s="148"/>
      <c r="J25" s="150">
        <f>D25</f>
        <v>0.45</v>
      </c>
      <c r="K25" s="150"/>
      <c r="L25" s="150"/>
      <c r="M25" s="150"/>
      <c r="N25" s="150"/>
      <c r="O25" s="146">
        <f t="shared" si="5"/>
        <v>0.45</v>
      </c>
      <c r="P25" s="151">
        <f>'[1]прил 1.1'!P29/1.18</f>
        <v>0.60990847457627118</v>
      </c>
      <c r="Q25" s="151"/>
      <c r="R25" s="151"/>
      <c r="S25" s="151"/>
      <c r="T25" s="151"/>
      <c r="U25" s="147">
        <f t="shared" si="6"/>
        <v>0.60990847457627118</v>
      </c>
      <c r="V25" s="189"/>
    </row>
    <row r="26" spans="1:22" s="190" customFormat="1" ht="23.25" customHeight="1" x14ac:dyDescent="0.25">
      <c r="A26" s="144" t="s">
        <v>219</v>
      </c>
      <c r="B26" s="173" t="s">
        <v>253</v>
      </c>
      <c r="C26" s="146" t="s">
        <v>73</v>
      </c>
      <c r="D26" s="146">
        <v>0.9</v>
      </c>
      <c r="E26" s="146">
        <v>2015</v>
      </c>
      <c r="F26" s="146">
        <v>2015</v>
      </c>
      <c r="G26" s="147">
        <v>1.3307308</v>
      </c>
      <c r="H26" s="147">
        <f t="shared" si="4"/>
        <v>1.3307308</v>
      </c>
      <c r="I26" s="148"/>
      <c r="J26" s="150">
        <f>D26</f>
        <v>0.9</v>
      </c>
      <c r="K26" s="150"/>
      <c r="L26" s="150"/>
      <c r="M26" s="150"/>
      <c r="N26" s="150"/>
      <c r="O26" s="146">
        <f t="shared" si="5"/>
        <v>0.9</v>
      </c>
      <c r="P26" s="151">
        <f>'[1]прил 1.1'!P30/1.18</f>
        <v>1.180741525423729</v>
      </c>
      <c r="Q26" s="151"/>
      <c r="R26" s="151"/>
      <c r="S26" s="151"/>
      <c r="T26" s="151"/>
      <c r="U26" s="147">
        <f t="shared" si="6"/>
        <v>1.180741525423729</v>
      </c>
      <c r="V26" s="189"/>
    </row>
    <row r="27" spans="1:22" s="190" customFormat="1" ht="27.75" customHeight="1" x14ac:dyDescent="0.25">
      <c r="A27" s="144" t="s">
        <v>220</v>
      </c>
      <c r="B27" s="173" t="s">
        <v>254</v>
      </c>
      <c r="C27" s="146" t="s">
        <v>73</v>
      </c>
      <c r="D27" s="146">
        <v>0.97</v>
      </c>
      <c r="E27" s="146">
        <v>2015</v>
      </c>
      <c r="F27" s="146">
        <v>2015</v>
      </c>
      <c r="G27" s="147">
        <v>1.3222235</v>
      </c>
      <c r="H27" s="147">
        <f t="shared" si="4"/>
        <v>1.3222235</v>
      </c>
      <c r="I27" s="148"/>
      <c r="J27" s="150">
        <f>D27</f>
        <v>0.97</v>
      </c>
      <c r="K27" s="150"/>
      <c r="L27" s="150"/>
      <c r="M27" s="150"/>
      <c r="N27" s="150"/>
      <c r="O27" s="146">
        <f t="shared" si="5"/>
        <v>0.97</v>
      </c>
      <c r="P27" s="151">
        <f>'[1]прил 1.1'!P31/1.18</f>
        <v>1.1731932203389832</v>
      </c>
      <c r="Q27" s="151"/>
      <c r="R27" s="151"/>
      <c r="S27" s="151"/>
      <c r="T27" s="151"/>
      <c r="U27" s="147">
        <f t="shared" si="6"/>
        <v>1.1731932203389832</v>
      </c>
      <c r="V27" s="189"/>
    </row>
    <row r="28" spans="1:22" s="182" customFormat="1" ht="27" customHeight="1" x14ac:dyDescent="0.25">
      <c r="A28" s="174" t="s">
        <v>214</v>
      </c>
      <c r="B28" s="186" t="s">
        <v>201</v>
      </c>
      <c r="C28" s="176"/>
      <c r="D28" s="176">
        <f>SUM(D29:D39)</f>
        <v>25.365000000000002</v>
      </c>
      <c r="E28" s="176"/>
      <c r="F28" s="176"/>
      <c r="G28" s="178">
        <f t="shared" ref="G28:M28" si="7">SUM(G29:G39)</f>
        <v>45.73347669999999</v>
      </c>
      <c r="H28" s="178">
        <f t="shared" si="7"/>
        <v>45.73347669999999</v>
      </c>
      <c r="I28" s="176">
        <f t="shared" si="7"/>
        <v>0</v>
      </c>
      <c r="J28" s="178">
        <f t="shared" si="7"/>
        <v>4.08</v>
      </c>
      <c r="K28" s="176">
        <f t="shared" si="7"/>
        <v>7.327</v>
      </c>
      <c r="L28" s="176">
        <f t="shared" si="7"/>
        <v>3.6349999999999998</v>
      </c>
      <c r="M28" s="176">
        <f t="shared" si="7"/>
        <v>3.746</v>
      </c>
      <c r="N28" s="176">
        <f t="shared" ref="N28:U28" si="8">SUM(N29:N39)</f>
        <v>6.577</v>
      </c>
      <c r="O28" s="176">
        <f t="shared" si="8"/>
        <v>25.365000000000002</v>
      </c>
      <c r="P28" s="178">
        <f t="shared" si="8"/>
        <v>6.7613124576271186</v>
      </c>
      <c r="Q28" s="178">
        <f t="shared" si="8"/>
        <v>12.045691525423729</v>
      </c>
      <c r="R28" s="178">
        <f t="shared" si="8"/>
        <v>6.3219350000000007</v>
      </c>
      <c r="S28" s="178">
        <f t="shared" si="8"/>
        <v>6.5890399999999998</v>
      </c>
      <c r="T28" s="178">
        <f t="shared" si="8"/>
        <v>12.971800847457626</v>
      </c>
      <c r="U28" s="178">
        <f t="shared" si="8"/>
        <v>44.689779830508478</v>
      </c>
      <c r="V28" s="181"/>
    </row>
    <row r="29" spans="1:22" s="64" customFormat="1" ht="36.75" customHeight="1" x14ac:dyDescent="0.25">
      <c r="A29" s="144" t="s">
        <v>221</v>
      </c>
      <c r="B29" s="173" t="s">
        <v>255</v>
      </c>
      <c r="C29" s="146" t="s">
        <v>73</v>
      </c>
      <c r="D29" s="146">
        <v>1.355</v>
      </c>
      <c r="E29" s="146">
        <v>2015</v>
      </c>
      <c r="F29" s="146">
        <v>2015</v>
      </c>
      <c r="G29" s="147">
        <v>2.5569054000000002</v>
      </c>
      <c r="H29" s="147">
        <f t="shared" ref="H29:H39" si="9">G29</f>
        <v>2.5569054000000002</v>
      </c>
      <c r="I29" s="148"/>
      <c r="J29" s="150">
        <f>D29</f>
        <v>1.355</v>
      </c>
      <c r="K29" s="148"/>
      <c r="L29" s="148"/>
      <c r="M29" s="148"/>
      <c r="N29" s="148"/>
      <c r="O29" s="146">
        <f>J29</f>
        <v>1.355</v>
      </c>
      <c r="P29" s="151">
        <f>'[1]прил 1.1'!P33/1.18</f>
        <v>2.2687120338983049</v>
      </c>
      <c r="Q29" s="151"/>
      <c r="R29" s="151"/>
      <c r="S29" s="151"/>
      <c r="T29" s="151"/>
      <c r="U29" s="147">
        <f>P29</f>
        <v>2.2687120338983049</v>
      </c>
      <c r="V29" s="181"/>
    </row>
    <row r="30" spans="1:22" s="64" customFormat="1" ht="40.5" customHeight="1" x14ac:dyDescent="0.25">
      <c r="A30" s="144" t="s">
        <v>222</v>
      </c>
      <c r="B30" s="173" t="s">
        <v>256</v>
      </c>
      <c r="C30" s="146" t="s">
        <v>73</v>
      </c>
      <c r="D30" s="146">
        <v>1.0920000000000001</v>
      </c>
      <c r="E30" s="146">
        <v>2019</v>
      </c>
      <c r="F30" s="146">
        <v>2019</v>
      </c>
      <c r="G30" s="147">
        <v>2.1564975</v>
      </c>
      <c r="H30" s="147">
        <f t="shared" si="9"/>
        <v>2.1564975</v>
      </c>
      <c r="I30" s="148"/>
      <c r="J30" s="148"/>
      <c r="K30" s="148"/>
      <c r="L30" s="148"/>
      <c r="M30" s="148"/>
      <c r="N30" s="150">
        <f>D30</f>
        <v>1.0920000000000001</v>
      </c>
      <c r="O30" s="146">
        <f t="shared" ref="O30:O38" si="10">SUM(J30:N30)</f>
        <v>1.0920000000000001</v>
      </c>
      <c r="P30" s="151"/>
      <c r="Q30" s="151"/>
      <c r="R30" s="151"/>
      <c r="S30" s="151"/>
      <c r="T30" s="151">
        <f>'[1]прил 1.1'!T34/1.18</f>
        <v>2.2949262711864407</v>
      </c>
      <c r="U30" s="147">
        <f t="shared" ref="U30:U39" si="11">SUM(P30:T30)</f>
        <v>2.2949262711864407</v>
      </c>
      <c r="V30" s="181"/>
    </row>
    <row r="31" spans="1:22" s="64" customFormat="1" ht="39.75" customHeight="1" x14ac:dyDescent="0.25">
      <c r="A31" s="144" t="s">
        <v>223</v>
      </c>
      <c r="B31" s="173" t="s">
        <v>258</v>
      </c>
      <c r="C31" s="146" t="s">
        <v>73</v>
      </c>
      <c r="D31" s="146">
        <v>2.0649999999999999</v>
      </c>
      <c r="E31" s="146">
        <v>2019</v>
      </c>
      <c r="F31" s="146">
        <v>2019</v>
      </c>
      <c r="G31" s="147">
        <v>3.8659672</v>
      </c>
      <c r="H31" s="147">
        <f t="shared" si="9"/>
        <v>3.8659672</v>
      </c>
      <c r="I31" s="148"/>
      <c r="J31" s="148"/>
      <c r="K31" s="148"/>
      <c r="L31" s="148"/>
      <c r="M31" s="148"/>
      <c r="N31" s="150">
        <f>D31</f>
        <v>2.0649999999999999</v>
      </c>
      <c r="O31" s="146">
        <f t="shared" si="10"/>
        <v>2.0649999999999999</v>
      </c>
      <c r="P31" s="151"/>
      <c r="Q31" s="151"/>
      <c r="R31" s="151"/>
      <c r="S31" s="151"/>
      <c r="T31" s="151">
        <f>'[1]прил 1.1'!T35/1.18</f>
        <v>4.1141288135593221</v>
      </c>
      <c r="U31" s="147">
        <f t="shared" si="11"/>
        <v>4.1141288135593221</v>
      </c>
      <c r="V31" s="181"/>
    </row>
    <row r="32" spans="1:22" s="64" customFormat="1" ht="40.5" customHeight="1" x14ac:dyDescent="0.25">
      <c r="A32" s="144" t="s">
        <v>224</v>
      </c>
      <c r="B32" s="173" t="s">
        <v>259</v>
      </c>
      <c r="C32" s="146" t="s">
        <v>73</v>
      </c>
      <c r="D32" s="146">
        <v>2.08</v>
      </c>
      <c r="E32" s="146">
        <v>2016</v>
      </c>
      <c r="F32" s="146">
        <v>2016</v>
      </c>
      <c r="G32" s="147">
        <v>3.8900505000000001</v>
      </c>
      <c r="H32" s="147">
        <f t="shared" si="9"/>
        <v>3.8900505000000001</v>
      </c>
      <c r="I32" s="148"/>
      <c r="J32" s="148"/>
      <c r="K32" s="150">
        <f>D32</f>
        <v>2.08</v>
      </c>
      <c r="L32" s="148"/>
      <c r="M32" s="148"/>
      <c r="N32" s="150"/>
      <c r="O32" s="146">
        <f t="shared" si="10"/>
        <v>2.08</v>
      </c>
      <c r="P32" s="151"/>
      <c r="Q32" s="151">
        <f>'[1]прил 1.1'!Q36/1.18</f>
        <v>3.6138211864406782</v>
      </c>
      <c r="R32" s="151"/>
      <c r="S32" s="151"/>
      <c r="T32" s="151"/>
      <c r="U32" s="147">
        <f t="shared" si="11"/>
        <v>3.6138211864406782</v>
      </c>
      <c r="V32" s="181"/>
    </row>
    <row r="33" spans="1:22" s="64" customFormat="1" ht="38.25" customHeight="1" x14ac:dyDescent="0.25">
      <c r="A33" s="144" t="s">
        <v>225</v>
      </c>
      <c r="B33" s="173" t="s">
        <v>282</v>
      </c>
      <c r="C33" s="146" t="s">
        <v>73</v>
      </c>
      <c r="D33" s="146">
        <v>0.96499999999999997</v>
      </c>
      <c r="E33" s="146">
        <v>2015</v>
      </c>
      <c r="F33" s="146">
        <v>2015</v>
      </c>
      <c r="G33" s="147">
        <v>1.8267298999999999</v>
      </c>
      <c r="H33" s="147">
        <f t="shared" si="9"/>
        <v>1.8267298999999999</v>
      </c>
      <c r="I33" s="148"/>
      <c r="J33" s="150">
        <f>D33</f>
        <v>0.96499999999999997</v>
      </c>
      <c r="K33" s="150"/>
      <c r="L33" s="150"/>
      <c r="M33" s="150"/>
      <c r="N33" s="150"/>
      <c r="O33" s="146">
        <f t="shared" si="10"/>
        <v>0.96499999999999997</v>
      </c>
      <c r="P33" s="151">
        <f>'[1]прил 1.1'!P37/1.18</f>
        <v>1.6208360169491527</v>
      </c>
      <c r="Q33" s="151"/>
      <c r="R33" s="151"/>
      <c r="S33" s="151"/>
      <c r="T33" s="151"/>
      <c r="U33" s="147">
        <f t="shared" si="11"/>
        <v>1.6208360169491527</v>
      </c>
      <c r="V33" s="181"/>
    </row>
    <row r="34" spans="1:22" s="64" customFormat="1" ht="37.5" customHeight="1" x14ac:dyDescent="0.25">
      <c r="A34" s="144" t="s">
        <v>226</v>
      </c>
      <c r="B34" s="173" t="s">
        <v>260</v>
      </c>
      <c r="C34" s="146" t="s">
        <v>73</v>
      </c>
      <c r="D34" s="146">
        <v>3.746</v>
      </c>
      <c r="E34" s="146">
        <v>2018</v>
      </c>
      <c r="F34" s="146">
        <v>2018</v>
      </c>
      <c r="G34" s="147">
        <v>6.4640225999999998</v>
      </c>
      <c r="H34" s="147">
        <f t="shared" si="9"/>
        <v>6.4640225999999998</v>
      </c>
      <c r="I34" s="148"/>
      <c r="J34" s="150"/>
      <c r="K34" s="150"/>
      <c r="L34" s="150"/>
      <c r="M34" s="150">
        <f>D34</f>
        <v>3.746</v>
      </c>
      <c r="N34" s="150"/>
      <c r="O34" s="146">
        <f t="shared" si="10"/>
        <v>3.746</v>
      </c>
      <c r="P34" s="151"/>
      <c r="Q34" s="151"/>
      <c r="R34" s="151"/>
      <c r="S34" s="151">
        <f>'[1]прил 1.1'!S38/1.18</f>
        <v>6.5890399999999998</v>
      </c>
      <c r="T34" s="151"/>
      <c r="U34" s="147">
        <f t="shared" si="11"/>
        <v>6.5890399999999998</v>
      </c>
      <c r="V34" s="181"/>
    </row>
    <row r="35" spans="1:22" s="64" customFormat="1" ht="36" customHeight="1" x14ac:dyDescent="0.25">
      <c r="A35" s="144" t="s">
        <v>227</v>
      </c>
      <c r="B35" s="173" t="s">
        <v>261</v>
      </c>
      <c r="C35" s="146" t="s">
        <v>73</v>
      </c>
      <c r="D35" s="146">
        <v>3.6349999999999998</v>
      </c>
      <c r="E35" s="146">
        <v>2017</v>
      </c>
      <c r="F35" s="146">
        <v>2017</v>
      </c>
      <c r="G35" s="147">
        <v>6.4934786000000004</v>
      </c>
      <c r="H35" s="147">
        <f t="shared" si="9"/>
        <v>6.4934786000000004</v>
      </c>
      <c r="I35" s="148"/>
      <c r="J35" s="150"/>
      <c r="K35" s="150"/>
      <c r="L35" s="150">
        <f>D35</f>
        <v>3.6349999999999998</v>
      </c>
      <c r="M35" s="150"/>
      <c r="N35" s="150"/>
      <c r="O35" s="146">
        <f t="shared" si="10"/>
        <v>3.6349999999999998</v>
      </c>
      <c r="P35" s="151"/>
      <c r="Q35" s="151"/>
      <c r="R35" s="151">
        <f>'[1]прил 1.1'!R39/1.18</f>
        <v>6.3219350000000007</v>
      </c>
      <c r="S35" s="151"/>
      <c r="T35" s="151"/>
      <c r="U35" s="147">
        <f t="shared" si="11"/>
        <v>6.3219350000000007</v>
      </c>
      <c r="V35" s="181"/>
    </row>
    <row r="36" spans="1:22" s="64" customFormat="1" ht="40.5" customHeight="1" x14ac:dyDescent="0.25">
      <c r="A36" s="144" t="s">
        <v>228</v>
      </c>
      <c r="B36" s="173" t="s">
        <v>262</v>
      </c>
      <c r="C36" s="146" t="s">
        <v>73</v>
      </c>
      <c r="D36" s="146">
        <v>1.21</v>
      </c>
      <c r="E36" s="146">
        <v>2019</v>
      </c>
      <c r="F36" s="146">
        <v>2019</v>
      </c>
      <c r="G36" s="147">
        <v>2.1606923999999998</v>
      </c>
      <c r="H36" s="147">
        <f t="shared" si="9"/>
        <v>2.1606923999999998</v>
      </c>
      <c r="I36" s="148"/>
      <c r="J36" s="150"/>
      <c r="K36" s="150"/>
      <c r="L36" s="150"/>
      <c r="M36" s="150"/>
      <c r="N36" s="150">
        <f>D36</f>
        <v>1.21</v>
      </c>
      <c r="O36" s="146">
        <f t="shared" si="10"/>
        <v>1.21</v>
      </c>
      <c r="P36" s="151"/>
      <c r="Q36" s="151"/>
      <c r="R36" s="151"/>
      <c r="S36" s="151"/>
      <c r="T36" s="151">
        <f>'[1]прил 1.1'!T40/1.18</f>
        <v>2.299389830508475</v>
      </c>
      <c r="U36" s="147">
        <f t="shared" si="11"/>
        <v>2.299389830508475</v>
      </c>
      <c r="V36" s="181"/>
    </row>
    <row r="37" spans="1:22" s="64" customFormat="1" ht="41.25" customHeight="1" x14ac:dyDescent="0.25">
      <c r="A37" s="144" t="s">
        <v>229</v>
      </c>
      <c r="B37" s="173" t="s">
        <v>263</v>
      </c>
      <c r="C37" s="146" t="s">
        <v>73</v>
      </c>
      <c r="D37" s="146">
        <v>2.21</v>
      </c>
      <c r="E37" s="146">
        <v>2019</v>
      </c>
      <c r="F37" s="146">
        <v>2019</v>
      </c>
      <c r="G37" s="147">
        <v>4.0061922000000001</v>
      </c>
      <c r="H37" s="147">
        <f t="shared" si="9"/>
        <v>4.0061922000000001</v>
      </c>
      <c r="I37" s="148"/>
      <c r="J37" s="150"/>
      <c r="K37" s="150"/>
      <c r="L37" s="150"/>
      <c r="M37" s="150"/>
      <c r="N37" s="150">
        <f>D37</f>
        <v>2.21</v>
      </c>
      <c r="O37" s="146">
        <f t="shared" si="10"/>
        <v>2.21</v>
      </c>
      <c r="P37" s="151"/>
      <c r="Q37" s="151"/>
      <c r="R37" s="151"/>
      <c r="S37" s="151"/>
      <c r="T37" s="151">
        <f>'[1]прил 1.1'!T41/1.18</f>
        <v>4.2633559322033898</v>
      </c>
      <c r="U37" s="147">
        <f t="shared" si="11"/>
        <v>4.2633559322033898</v>
      </c>
      <c r="V37" s="181"/>
    </row>
    <row r="38" spans="1:22" s="64" customFormat="1" ht="37.5" customHeight="1" x14ac:dyDescent="0.25">
      <c r="A38" s="144" t="s">
        <v>230</v>
      </c>
      <c r="B38" s="173" t="s">
        <v>264</v>
      </c>
      <c r="C38" s="146" t="s">
        <v>73</v>
      </c>
      <c r="D38" s="146">
        <v>5.2469999999999999</v>
      </c>
      <c r="E38" s="146">
        <v>2016</v>
      </c>
      <c r="F38" s="146">
        <v>2016</v>
      </c>
      <c r="G38" s="147">
        <v>9.0763767000000009</v>
      </c>
      <c r="H38" s="147">
        <f t="shared" si="9"/>
        <v>9.0763767000000009</v>
      </c>
      <c r="I38" s="148"/>
      <c r="J38" s="150"/>
      <c r="K38" s="150">
        <f>D38</f>
        <v>5.2469999999999999</v>
      </c>
      <c r="L38" s="150"/>
      <c r="M38" s="150"/>
      <c r="N38" s="150"/>
      <c r="O38" s="146">
        <f t="shared" si="10"/>
        <v>5.2469999999999999</v>
      </c>
      <c r="P38" s="151"/>
      <c r="Q38" s="151">
        <f>'[1]прил 1.1'!Q42/1.18</f>
        <v>8.4318703389830514</v>
      </c>
      <c r="R38" s="151"/>
      <c r="S38" s="151"/>
      <c r="T38" s="151"/>
      <c r="U38" s="147">
        <f t="shared" si="11"/>
        <v>8.4318703389830514</v>
      </c>
      <c r="V38" s="181"/>
    </row>
    <row r="39" spans="1:22" s="190" customFormat="1" ht="37.5" customHeight="1" x14ac:dyDescent="0.25">
      <c r="A39" s="144" t="s">
        <v>231</v>
      </c>
      <c r="B39" s="191" t="s">
        <v>265</v>
      </c>
      <c r="C39" s="146" t="s">
        <v>73</v>
      </c>
      <c r="D39" s="146">
        <v>1.76</v>
      </c>
      <c r="E39" s="146">
        <v>2015</v>
      </c>
      <c r="F39" s="146">
        <v>2015</v>
      </c>
      <c r="G39" s="147">
        <v>3.2365637</v>
      </c>
      <c r="H39" s="147">
        <f t="shared" si="9"/>
        <v>3.2365637</v>
      </c>
      <c r="I39" s="148"/>
      <c r="J39" s="150">
        <f>D39</f>
        <v>1.76</v>
      </c>
      <c r="K39" s="150"/>
      <c r="L39" s="150"/>
      <c r="M39" s="150"/>
      <c r="N39" s="150"/>
      <c r="O39" s="146">
        <f>SUM(J39:N39)</f>
        <v>1.76</v>
      </c>
      <c r="P39" s="151">
        <f>'[1]прил 1.1'!P43/1.18</f>
        <v>2.8717644067796613</v>
      </c>
      <c r="Q39" s="151"/>
      <c r="R39" s="151"/>
      <c r="S39" s="151"/>
      <c r="T39" s="151"/>
      <c r="U39" s="147">
        <f t="shared" si="11"/>
        <v>2.8717644067796613</v>
      </c>
      <c r="V39" s="189"/>
    </row>
    <row r="40" spans="1:22" s="182" customFormat="1" ht="51.75" customHeight="1" x14ac:dyDescent="0.25">
      <c r="A40" s="174" t="s">
        <v>232</v>
      </c>
      <c r="B40" s="187" t="s">
        <v>126</v>
      </c>
      <c r="C40" s="176" t="s">
        <v>73</v>
      </c>
      <c r="D40" s="176">
        <v>0.57499999999999996</v>
      </c>
      <c r="E40" s="176">
        <v>2018</v>
      </c>
      <c r="F40" s="176">
        <v>2018</v>
      </c>
      <c r="G40" s="178">
        <v>1.191435</v>
      </c>
      <c r="H40" s="178">
        <f>G40</f>
        <v>1.191435</v>
      </c>
      <c r="I40" s="179"/>
      <c r="J40" s="177"/>
      <c r="K40" s="177"/>
      <c r="L40" s="177"/>
      <c r="M40" s="177">
        <f>D40</f>
        <v>0.57499999999999996</v>
      </c>
      <c r="N40" s="177"/>
      <c r="O40" s="176">
        <f>SUM(J40:N40)</f>
        <v>0.57499999999999996</v>
      </c>
      <c r="P40" s="180"/>
      <c r="Q40" s="180"/>
      <c r="R40" s="180"/>
      <c r="S40" s="180">
        <f>'[1]прил 1.1'!$S$44/1.18</f>
        <v>1.2144779661016949</v>
      </c>
      <c r="T40" s="180"/>
      <c r="U40" s="178">
        <f>SUM(P40:T40)</f>
        <v>1.2144779661016949</v>
      </c>
      <c r="V40" s="181"/>
    </row>
    <row r="41" spans="1:22" s="182" customFormat="1" ht="25.5" customHeight="1" x14ac:dyDescent="0.25">
      <c r="A41" s="174" t="s">
        <v>233</v>
      </c>
      <c r="B41" s="186" t="s">
        <v>199</v>
      </c>
      <c r="C41" s="176"/>
      <c r="D41" s="176">
        <f>SUM(D42:D54)</f>
        <v>8.0889999999999986</v>
      </c>
      <c r="E41" s="176"/>
      <c r="F41" s="176"/>
      <c r="G41" s="188">
        <f t="shared" ref="G41:N41" si="12">SUM(G42:G54)</f>
        <v>7.7819462200000009</v>
      </c>
      <c r="H41" s="188">
        <f t="shared" si="12"/>
        <v>7.7819462200000009</v>
      </c>
      <c r="I41" s="176">
        <f t="shared" si="12"/>
        <v>0</v>
      </c>
      <c r="J41" s="176">
        <f t="shared" si="12"/>
        <v>1.1280000000000001</v>
      </c>
      <c r="K41" s="176">
        <f t="shared" si="12"/>
        <v>0</v>
      </c>
      <c r="L41" s="176">
        <f t="shared" si="12"/>
        <v>3.4699999999999998</v>
      </c>
      <c r="M41" s="176">
        <f t="shared" si="12"/>
        <v>2.891</v>
      </c>
      <c r="N41" s="176">
        <f t="shared" si="12"/>
        <v>0.6</v>
      </c>
      <c r="O41" s="176">
        <f t="shared" ref="O41:U41" si="13">SUM(O42:O54)</f>
        <v>8.0889999999999986</v>
      </c>
      <c r="P41" s="178">
        <f t="shared" si="13"/>
        <v>0.99767600000000001</v>
      </c>
      <c r="Q41" s="178">
        <f t="shared" si="13"/>
        <v>0</v>
      </c>
      <c r="R41" s="178">
        <f t="shared" si="13"/>
        <v>3.2108760169491526</v>
      </c>
      <c r="S41" s="178">
        <f t="shared" si="13"/>
        <v>2.8176481355932204</v>
      </c>
      <c r="T41" s="178">
        <f t="shared" si="13"/>
        <v>0.63356694915254241</v>
      </c>
      <c r="U41" s="178">
        <f t="shared" si="13"/>
        <v>7.659767101694916</v>
      </c>
      <c r="V41" s="181"/>
    </row>
    <row r="42" spans="1:22" s="64" customFormat="1" ht="36" customHeight="1" x14ac:dyDescent="0.25">
      <c r="A42" s="144" t="s">
        <v>234</v>
      </c>
      <c r="B42" s="173" t="s">
        <v>266</v>
      </c>
      <c r="C42" s="146" t="s">
        <v>73</v>
      </c>
      <c r="D42" s="146">
        <v>0.46300000000000002</v>
      </c>
      <c r="E42" s="146">
        <v>2015</v>
      </c>
      <c r="F42" s="146">
        <v>2015</v>
      </c>
      <c r="G42" s="147">
        <v>0.45498322000000002</v>
      </c>
      <c r="H42" s="147">
        <f>G42</f>
        <v>0.45498322000000002</v>
      </c>
      <c r="I42" s="148"/>
      <c r="J42" s="150">
        <f>D42</f>
        <v>0.46300000000000002</v>
      </c>
      <c r="K42" s="150"/>
      <c r="L42" s="150"/>
      <c r="M42" s="150"/>
      <c r="N42" s="150"/>
      <c r="O42" s="146">
        <f>D42</f>
        <v>0.46300000000000002</v>
      </c>
      <c r="P42" s="151">
        <f>'[1]прил 1.1'!P46/1.18</f>
        <v>0.40370100000000003</v>
      </c>
      <c r="Q42" s="151"/>
      <c r="R42" s="151"/>
      <c r="S42" s="151"/>
      <c r="T42" s="151"/>
      <c r="U42" s="147">
        <f>P42</f>
        <v>0.40370100000000003</v>
      </c>
      <c r="V42" s="181"/>
    </row>
    <row r="43" spans="1:22" s="64" customFormat="1" ht="24" customHeight="1" x14ac:dyDescent="0.25">
      <c r="A43" s="144" t="s">
        <v>235</v>
      </c>
      <c r="B43" s="173" t="s">
        <v>267</v>
      </c>
      <c r="C43" s="146" t="s">
        <v>73</v>
      </c>
      <c r="D43" s="146">
        <v>0.71599999999999997</v>
      </c>
      <c r="E43" s="146">
        <v>2018</v>
      </c>
      <c r="F43" s="146">
        <v>2018</v>
      </c>
      <c r="G43" s="147">
        <v>0.66754840000000004</v>
      </c>
      <c r="H43" s="147">
        <f t="shared" ref="H43:H54" si="14">G43</f>
        <v>0.66754840000000004</v>
      </c>
      <c r="I43" s="148"/>
      <c r="J43" s="148"/>
      <c r="K43" s="148"/>
      <c r="L43" s="148"/>
      <c r="M43" s="150">
        <f>D43</f>
        <v>0.71599999999999997</v>
      </c>
      <c r="N43" s="150"/>
      <c r="O43" s="146">
        <f>M43</f>
        <v>0.71599999999999997</v>
      </c>
      <c r="P43" s="151"/>
      <c r="Q43" s="151"/>
      <c r="R43" s="151"/>
      <c r="S43" s="151">
        <f>'[1]прил 1.1'!S47/1.18</f>
        <v>0.68045932203389836</v>
      </c>
      <c r="T43" s="151"/>
      <c r="U43" s="147">
        <f>S43</f>
        <v>0.68045932203389836</v>
      </c>
      <c r="V43" s="181"/>
    </row>
    <row r="44" spans="1:22" s="64" customFormat="1" ht="25.5" customHeight="1" x14ac:dyDescent="0.25">
      <c r="A44" s="144" t="s">
        <v>236</v>
      </c>
      <c r="B44" s="173" t="s">
        <v>268</v>
      </c>
      <c r="C44" s="146" t="s">
        <v>73</v>
      </c>
      <c r="D44" s="146">
        <v>0.6</v>
      </c>
      <c r="E44" s="146">
        <v>2017</v>
      </c>
      <c r="F44" s="146">
        <v>2017</v>
      </c>
      <c r="G44" s="147">
        <v>0.59534969999999998</v>
      </c>
      <c r="H44" s="147">
        <f t="shared" si="14"/>
        <v>0.59534969999999998</v>
      </c>
      <c r="I44" s="148"/>
      <c r="J44" s="148"/>
      <c r="K44" s="148"/>
      <c r="L44" s="150">
        <f>D44</f>
        <v>0.6</v>
      </c>
      <c r="M44" s="148"/>
      <c r="N44" s="148"/>
      <c r="O44" s="146">
        <f>L44</f>
        <v>0.6</v>
      </c>
      <c r="P44" s="151"/>
      <c r="Q44" s="151"/>
      <c r="R44" s="151">
        <f>'[1]прил 1.1'!R48/1.18</f>
        <v>0.57962203389830502</v>
      </c>
      <c r="S44" s="151"/>
      <c r="T44" s="151"/>
      <c r="U44" s="147">
        <f>R44</f>
        <v>0.57962203389830502</v>
      </c>
      <c r="V44" s="181"/>
    </row>
    <row r="45" spans="1:22" s="64" customFormat="1" ht="24.75" customHeight="1" x14ac:dyDescent="0.25">
      <c r="A45" s="144" t="s">
        <v>237</v>
      </c>
      <c r="B45" s="173" t="s">
        <v>269</v>
      </c>
      <c r="C45" s="146" t="s">
        <v>73</v>
      </c>
      <c r="D45" s="146">
        <v>0.42</v>
      </c>
      <c r="E45" s="146">
        <v>2017</v>
      </c>
      <c r="F45" s="146">
        <v>2017</v>
      </c>
      <c r="G45" s="147">
        <v>0.41909099999999999</v>
      </c>
      <c r="H45" s="147">
        <f t="shared" si="14"/>
        <v>0.41909099999999999</v>
      </c>
      <c r="I45" s="148"/>
      <c r="J45" s="148"/>
      <c r="K45" s="148"/>
      <c r="L45" s="150">
        <f>D45</f>
        <v>0.42</v>
      </c>
      <c r="M45" s="148"/>
      <c r="N45" s="148"/>
      <c r="O45" s="146">
        <f>L45</f>
        <v>0.42</v>
      </c>
      <c r="P45" s="151"/>
      <c r="Q45" s="151"/>
      <c r="R45" s="151">
        <f>'[1]прил 1.1'!R49/1.18</f>
        <v>0.40801999999999999</v>
      </c>
      <c r="S45" s="151"/>
      <c r="T45" s="151"/>
      <c r="U45" s="147">
        <f>R45</f>
        <v>0.40801999999999999</v>
      </c>
      <c r="V45" s="181"/>
    </row>
    <row r="46" spans="1:22" s="64" customFormat="1" ht="27.75" customHeight="1" x14ac:dyDescent="0.25">
      <c r="A46" s="144" t="s">
        <v>238</v>
      </c>
      <c r="B46" s="173" t="s">
        <v>270</v>
      </c>
      <c r="C46" s="146" t="s">
        <v>73</v>
      </c>
      <c r="D46" s="146">
        <v>0.55000000000000004</v>
      </c>
      <c r="E46" s="146">
        <v>2017</v>
      </c>
      <c r="F46" s="146">
        <v>2017</v>
      </c>
      <c r="G46" s="147">
        <v>0.50696540000000001</v>
      </c>
      <c r="H46" s="147">
        <f t="shared" si="14"/>
        <v>0.50696540000000001</v>
      </c>
      <c r="I46" s="148"/>
      <c r="J46" s="148"/>
      <c r="K46" s="148"/>
      <c r="L46" s="150">
        <f>D46</f>
        <v>0.55000000000000004</v>
      </c>
      <c r="M46" s="148"/>
      <c r="N46" s="148"/>
      <c r="O46" s="146">
        <f>L46</f>
        <v>0.55000000000000004</v>
      </c>
      <c r="P46" s="151"/>
      <c r="Q46" s="151"/>
      <c r="R46" s="151">
        <f>'[1]прил 1.1'!R50/1.18</f>
        <v>0.49357296610169493</v>
      </c>
      <c r="S46" s="151"/>
      <c r="T46" s="151"/>
      <c r="U46" s="147">
        <f>R46</f>
        <v>0.49357296610169493</v>
      </c>
      <c r="V46" s="181"/>
    </row>
    <row r="47" spans="1:22" s="64" customFormat="1" ht="37.5" customHeight="1" x14ac:dyDescent="0.25">
      <c r="A47" s="144" t="s">
        <v>239</v>
      </c>
      <c r="B47" s="173" t="s">
        <v>271</v>
      </c>
      <c r="C47" s="146" t="s">
        <v>73</v>
      </c>
      <c r="D47" s="146">
        <v>1.1000000000000001</v>
      </c>
      <c r="E47" s="146">
        <v>2017</v>
      </c>
      <c r="F47" s="146">
        <v>2017</v>
      </c>
      <c r="G47" s="147">
        <v>1.0038921000000001</v>
      </c>
      <c r="H47" s="147">
        <f t="shared" si="14"/>
        <v>1.0038921000000001</v>
      </c>
      <c r="I47" s="148"/>
      <c r="J47" s="148"/>
      <c r="K47" s="148"/>
      <c r="L47" s="148">
        <f>D47</f>
        <v>1.1000000000000001</v>
      </c>
      <c r="M47" s="148"/>
      <c r="N47" s="148"/>
      <c r="O47" s="146">
        <f t="shared" ref="O47:O54" si="15">SUM(J47:N47)</f>
        <v>1.1000000000000001</v>
      </c>
      <c r="P47" s="151"/>
      <c r="Q47" s="151"/>
      <c r="R47" s="151">
        <f>'[1]прил 1.1'!R51/1.18</f>
        <v>0.97737101694915263</v>
      </c>
      <c r="S47" s="151"/>
      <c r="T47" s="151"/>
      <c r="U47" s="147">
        <f t="shared" ref="U47:U54" si="16">SUM(P47:T47)</f>
        <v>0.97737101694915263</v>
      </c>
      <c r="V47" s="181"/>
    </row>
    <row r="48" spans="1:22" s="64" customFormat="1" ht="25.5" customHeight="1" x14ac:dyDescent="0.25">
      <c r="A48" s="144" t="s">
        <v>240</v>
      </c>
      <c r="B48" s="173" t="s">
        <v>272</v>
      </c>
      <c r="C48" s="146" t="s">
        <v>73</v>
      </c>
      <c r="D48" s="146">
        <v>0.55000000000000004</v>
      </c>
      <c r="E48" s="146">
        <v>2018</v>
      </c>
      <c r="F48" s="146">
        <v>2018</v>
      </c>
      <c r="G48" s="147">
        <v>0.50696540000000001</v>
      </c>
      <c r="H48" s="147">
        <f t="shared" si="14"/>
        <v>0.50696540000000001</v>
      </c>
      <c r="I48" s="148"/>
      <c r="J48" s="148"/>
      <c r="K48" s="148"/>
      <c r="L48" s="148"/>
      <c r="M48" s="150">
        <f>D48</f>
        <v>0.55000000000000004</v>
      </c>
      <c r="N48" s="148"/>
      <c r="O48" s="146">
        <f t="shared" si="15"/>
        <v>0.55000000000000004</v>
      </c>
      <c r="P48" s="151"/>
      <c r="Q48" s="151"/>
      <c r="R48" s="151"/>
      <c r="S48" s="151">
        <f>'[1]прил 1.1'!S52/1.18</f>
        <v>0.51677118644067799</v>
      </c>
      <c r="T48" s="151"/>
      <c r="U48" s="147">
        <f t="shared" si="16"/>
        <v>0.51677118644067799</v>
      </c>
      <c r="V48" s="181"/>
    </row>
    <row r="49" spans="1:22" s="64" customFormat="1" ht="43.5" customHeight="1" x14ac:dyDescent="0.25">
      <c r="A49" s="144" t="s">
        <v>241</v>
      </c>
      <c r="B49" s="173" t="s">
        <v>273</v>
      </c>
      <c r="C49" s="146" t="s">
        <v>73</v>
      </c>
      <c r="D49" s="146">
        <v>0.47499999999999998</v>
      </c>
      <c r="E49" s="146">
        <v>2018</v>
      </c>
      <c r="F49" s="146">
        <v>2018</v>
      </c>
      <c r="G49" s="147">
        <v>0.45981630000000001</v>
      </c>
      <c r="H49" s="147">
        <f t="shared" si="14"/>
        <v>0.45981630000000001</v>
      </c>
      <c r="I49" s="148"/>
      <c r="J49" s="148"/>
      <c r="K49" s="148"/>
      <c r="L49" s="148"/>
      <c r="M49" s="150">
        <f>D49</f>
        <v>0.47499999999999998</v>
      </c>
      <c r="N49" s="148"/>
      <c r="O49" s="146">
        <f t="shared" si="15"/>
        <v>0.47499999999999998</v>
      </c>
      <c r="P49" s="151"/>
      <c r="Q49" s="151"/>
      <c r="R49" s="151"/>
      <c r="S49" s="151">
        <f>'[1]прил 1.1'!S53/1.18</f>
        <v>0.46870999999999996</v>
      </c>
      <c r="T49" s="151"/>
      <c r="U49" s="147">
        <f t="shared" si="16"/>
        <v>0.46870999999999996</v>
      </c>
      <c r="V49" s="181"/>
    </row>
    <row r="50" spans="1:22" s="64" customFormat="1" ht="40.5" customHeight="1" x14ac:dyDescent="0.25">
      <c r="A50" s="144" t="s">
        <v>242</v>
      </c>
      <c r="B50" s="173" t="s">
        <v>274</v>
      </c>
      <c r="C50" s="146" t="s">
        <v>73</v>
      </c>
      <c r="D50" s="146">
        <v>0.8</v>
      </c>
      <c r="E50" s="146">
        <v>2017</v>
      </c>
      <c r="F50" s="146">
        <v>2017</v>
      </c>
      <c r="G50" s="147">
        <v>0.77270309999999998</v>
      </c>
      <c r="H50" s="147">
        <f t="shared" si="14"/>
        <v>0.77270309999999998</v>
      </c>
      <c r="I50" s="148"/>
      <c r="J50" s="148"/>
      <c r="K50" s="148"/>
      <c r="L50" s="150">
        <f>D50</f>
        <v>0.8</v>
      </c>
      <c r="M50" s="148"/>
      <c r="N50" s="148"/>
      <c r="O50" s="146">
        <f t="shared" si="15"/>
        <v>0.8</v>
      </c>
      <c r="P50" s="151"/>
      <c r="Q50" s="151"/>
      <c r="R50" s="151">
        <f>'[1]прил 1.1'!R54/1.18</f>
        <v>0.75229000000000001</v>
      </c>
      <c r="S50" s="151"/>
      <c r="T50" s="151"/>
      <c r="U50" s="147">
        <f t="shared" si="16"/>
        <v>0.75229000000000001</v>
      </c>
      <c r="V50" s="181"/>
    </row>
    <row r="51" spans="1:22" s="64" customFormat="1" ht="36.75" customHeight="1" x14ac:dyDescent="0.25">
      <c r="A51" s="144" t="s">
        <v>243</v>
      </c>
      <c r="B51" s="173" t="s">
        <v>275</v>
      </c>
      <c r="C51" s="146" t="s">
        <v>73</v>
      </c>
      <c r="D51" s="146">
        <v>0.6</v>
      </c>
      <c r="E51" s="146">
        <v>2019</v>
      </c>
      <c r="F51" s="146">
        <v>2019</v>
      </c>
      <c r="G51" s="147">
        <v>0.59534969999999998</v>
      </c>
      <c r="H51" s="147">
        <f t="shared" si="14"/>
        <v>0.59534969999999998</v>
      </c>
      <c r="I51" s="148"/>
      <c r="J51" s="148"/>
      <c r="K51" s="148"/>
      <c r="L51" s="148"/>
      <c r="M51" s="148"/>
      <c r="N51" s="150">
        <f>D51</f>
        <v>0.6</v>
      </c>
      <c r="O51" s="146">
        <f t="shared" si="15"/>
        <v>0.6</v>
      </c>
      <c r="P51" s="151"/>
      <c r="Q51" s="151"/>
      <c r="R51" s="151"/>
      <c r="S51" s="151"/>
      <c r="T51" s="151">
        <f>'[1]прил 1.1'!T55/1.18</f>
        <v>0.63356694915254241</v>
      </c>
      <c r="U51" s="147">
        <f t="shared" si="16"/>
        <v>0.63356694915254241</v>
      </c>
      <c r="V51" s="181"/>
    </row>
    <row r="52" spans="1:22" s="64" customFormat="1" ht="54" customHeight="1" x14ac:dyDescent="0.25">
      <c r="A52" s="144" t="s">
        <v>244</v>
      </c>
      <c r="B52" s="173" t="s">
        <v>276</v>
      </c>
      <c r="C52" s="146" t="s">
        <v>73</v>
      </c>
      <c r="D52" s="146">
        <v>0.7</v>
      </c>
      <c r="E52" s="146">
        <v>2018</v>
      </c>
      <c r="F52" s="146">
        <v>2018</v>
      </c>
      <c r="G52" s="147">
        <v>0.67808880000000005</v>
      </c>
      <c r="H52" s="147">
        <f t="shared" si="14"/>
        <v>0.67808880000000005</v>
      </c>
      <c r="I52" s="148"/>
      <c r="J52" s="150"/>
      <c r="K52" s="150"/>
      <c r="L52" s="150"/>
      <c r="M52" s="150">
        <f>D52</f>
        <v>0.7</v>
      </c>
      <c r="N52" s="150"/>
      <c r="O52" s="146">
        <f t="shared" si="15"/>
        <v>0.7</v>
      </c>
      <c r="P52" s="151"/>
      <c r="Q52" s="151"/>
      <c r="R52" s="151"/>
      <c r="S52" s="151">
        <f>'[1]прил 1.1'!S56/1.18</f>
        <v>0.69120423728813563</v>
      </c>
      <c r="T52" s="151"/>
      <c r="U52" s="147">
        <f t="shared" si="16"/>
        <v>0.69120423728813563</v>
      </c>
      <c r="V52" s="181"/>
    </row>
    <row r="53" spans="1:22" s="64" customFormat="1" ht="24.75" customHeight="1" x14ac:dyDescent="0.25">
      <c r="A53" s="144" t="s">
        <v>245</v>
      </c>
      <c r="B53" s="173" t="s">
        <v>277</v>
      </c>
      <c r="C53" s="146" t="s">
        <v>73</v>
      </c>
      <c r="D53" s="146">
        <v>0.45</v>
      </c>
      <c r="E53" s="146">
        <v>2018</v>
      </c>
      <c r="F53" s="146">
        <v>2018</v>
      </c>
      <c r="G53" s="147">
        <v>0.4517658</v>
      </c>
      <c r="H53" s="147">
        <f t="shared" si="14"/>
        <v>0.4517658</v>
      </c>
      <c r="I53" s="148"/>
      <c r="J53" s="150"/>
      <c r="K53" s="150"/>
      <c r="L53" s="150"/>
      <c r="M53" s="150">
        <f>D53</f>
        <v>0.45</v>
      </c>
      <c r="N53" s="150"/>
      <c r="O53" s="146">
        <f t="shared" si="15"/>
        <v>0.45</v>
      </c>
      <c r="P53" s="151"/>
      <c r="Q53" s="151"/>
      <c r="R53" s="151"/>
      <c r="S53" s="151">
        <f>'[1]прил 1.1'!S57/1.18</f>
        <v>0.46050338983050854</v>
      </c>
      <c r="T53" s="151"/>
      <c r="U53" s="147">
        <f t="shared" si="16"/>
        <v>0.46050338983050854</v>
      </c>
      <c r="V53" s="181"/>
    </row>
    <row r="54" spans="1:22" s="64" customFormat="1" ht="24" customHeight="1" x14ac:dyDescent="0.25">
      <c r="A54" s="144" t="s">
        <v>246</v>
      </c>
      <c r="B54" s="173" t="s">
        <v>278</v>
      </c>
      <c r="C54" s="146" t="s">
        <v>73</v>
      </c>
      <c r="D54" s="146">
        <v>0.66500000000000004</v>
      </c>
      <c r="E54" s="146">
        <v>2015</v>
      </c>
      <c r="F54" s="146">
        <v>2015</v>
      </c>
      <c r="G54" s="147">
        <v>0.66942729999999995</v>
      </c>
      <c r="H54" s="147">
        <f t="shared" si="14"/>
        <v>0.66942729999999995</v>
      </c>
      <c r="I54" s="148"/>
      <c r="J54" s="150">
        <f>D54</f>
        <v>0.66500000000000004</v>
      </c>
      <c r="K54" s="150"/>
      <c r="L54" s="150"/>
      <c r="M54" s="150"/>
      <c r="N54" s="150"/>
      <c r="O54" s="146">
        <f t="shared" si="15"/>
        <v>0.66500000000000004</v>
      </c>
      <c r="P54" s="151">
        <f>'[1]прил 1.1'!P58/1.18</f>
        <v>0.59397500000000003</v>
      </c>
      <c r="Q54" s="151"/>
      <c r="R54" s="151"/>
      <c r="S54" s="151"/>
      <c r="T54" s="151"/>
      <c r="U54" s="147">
        <f t="shared" si="16"/>
        <v>0.59397500000000003</v>
      </c>
      <c r="V54" s="181"/>
    </row>
    <row r="55" spans="1:22" s="64" customFormat="1" ht="39.75" hidden="1" customHeight="1" x14ac:dyDescent="0.25">
      <c r="A55" s="144" t="s">
        <v>14</v>
      </c>
      <c r="B55" s="145" t="s">
        <v>17</v>
      </c>
      <c r="C55" s="146"/>
      <c r="D55" s="146"/>
      <c r="E55" s="146"/>
      <c r="F55" s="146"/>
      <c r="G55" s="147"/>
      <c r="H55" s="147"/>
      <c r="I55" s="148"/>
      <c r="J55" s="148"/>
      <c r="K55" s="148"/>
      <c r="L55" s="148"/>
      <c r="M55" s="148"/>
      <c r="N55" s="148"/>
      <c r="O55" s="148"/>
      <c r="P55" s="151">
        <f>'[1]прил 1.1'!P59/1.18</f>
        <v>0</v>
      </c>
      <c r="Q55" s="151">
        <f>'[1]прил 1.1'!Q59/1.18</f>
        <v>0</v>
      </c>
      <c r="R55" s="151">
        <f>'[1]прил 1.1'!R59/1.18</f>
        <v>0</v>
      </c>
      <c r="S55" s="151">
        <f>'[1]прил 1.1'!S59/1.18</f>
        <v>0</v>
      </c>
      <c r="T55" s="151">
        <f>'[1]прил 1.1'!T59/1.18</f>
        <v>0</v>
      </c>
      <c r="U55" s="147"/>
      <c r="V55" s="134"/>
    </row>
    <row r="56" spans="1:22" s="64" customFormat="1" ht="18.75" hidden="1" customHeight="1" x14ac:dyDescent="0.25">
      <c r="A56" s="144"/>
      <c r="B56" s="144"/>
      <c r="C56" s="146"/>
      <c r="D56" s="146"/>
      <c r="E56" s="146"/>
      <c r="F56" s="146"/>
      <c r="G56" s="152"/>
      <c r="H56" s="152"/>
      <c r="I56" s="148"/>
      <c r="J56" s="148"/>
      <c r="K56" s="148"/>
      <c r="L56" s="148"/>
      <c r="M56" s="148"/>
      <c r="N56" s="148"/>
      <c r="O56" s="148"/>
      <c r="P56" s="151">
        <f>'[1]прил 1.1'!P60/1.18</f>
        <v>0</v>
      </c>
      <c r="Q56" s="151">
        <f>'[1]прил 1.1'!Q60/1.18</f>
        <v>0</v>
      </c>
      <c r="R56" s="151">
        <f>'[1]прил 1.1'!R60/1.18</f>
        <v>0</v>
      </c>
      <c r="S56" s="151">
        <f>'[1]прил 1.1'!S60/1.18</f>
        <v>0</v>
      </c>
      <c r="T56" s="151">
        <f>'[1]прил 1.1'!T60/1.18</f>
        <v>0</v>
      </c>
      <c r="U56" s="147"/>
      <c r="V56" s="134"/>
    </row>
    <row r="57" spans="1:22" s="64" customFormat="1" ht="29.25" hidden="1" customHeight="1" x14ac:dyDescent="0.25">
      <c r="A57" s="144" t="s">
        <v>15</v>
      </c>
      <c r="B57" s="145" t="s">
        <v>18</v>
      </c>
      <c r="C57" s="146"/>
      <c r="D57" s="146"/>
      <c r="E57" s="146"/>
      <c r="F57" s="146"/>
      <c r="G57" s="152"/>
      <c r="H57" s="152"/>
      <c r="I57" s="148"/>
      <c r="J57" s="148"/>
      <c r="K57" s="148"/>
      <c r="L57" s="148"/>
      <c r="M57" s="148"/>
      <c r="N57" s="148"/>
      <c r="O57" s="148"/>
      <c r="P57" s="151">
        <f>'[1]прил 1.1'!P61/1.18</f>
        <v>0</v>
      </c>
      <c r="Q57" s="151">
        <f>'[1]прил 1.1'!Q61/1.18</f>
        <v>0</v>
      </c>
      <c r="R57" s="151">
        <f>'[1]прил 1.1'!R61/1.18</f>
        <v>0</v>
      </c>
      <c r="S57" s="151">
        <f>'[1]прил 1.1'!S61/1.18</f>
        <v>0</v>
      </c>
      <c r="T57" s="151">
        <f>'[1]прил 1.1'!T61/1.18</f>
        <v>0</v>
      </c>
      <c r="U57" s="147"/>
      <c r="V57" s="134"/>
    </row>
    <row r="58" spans="1:22" s="64" customFormat="1" ht="17.25" hidden="1" customHeight="1" x14ac:dyDescent="0.25">
      <c r="A58" s="144"/>
      <c r="B58" s="144"/>
      <c r="C58" s="146"/>
      <c r="D58" s="146"/>
      <c r="E58" s="146"/>
      <c r="F58" s="146"/>
      <c r="G58" s="152"/>
      <c r="H58" s="152"/>
      <c r="I58" s="148"/>
      <c r="J58" s="148"/>
      <c r="K58" s="148"/>
      <c r="L58" s="148"/>
      <c r="M58" s="148"/>
      <c r="N58" s="148"/>
      <c r="O58" s="148"/>
      <c r="P58" s="151">
        <f>'[1]прил 1.1'!P62/1.18</f>
        <v>0</v>
      </c>
      <c r="Q58" s="151">
        <f>'[1]прил 1.1'!Q62/1.18</f>
        <v>0</v>
      </c>
      <c r="R58" s="151">
        <f>'[1]прил 1.1'!R62/1.18</f>
        <v>0</v>
      </c>
      <c r="S58" s="151">
        <f>'[1]прил 1.1'!S62/1.18</f>
        <v>0</v>
      </c>
      <c r="T58" s="151">
        <f>'[1]прил 1.1'!T62/1.18</f>
        <v>0</v>
      </c>
      <c r="U58" s="147"/>
      <c r="V58" s="134"/>
    </row>
    <row r="59" spans="1:22" s="64" customFormat="1" ht="33" hidden="1" x14ac:dyDescent="0.25">
      <c r="A59" s="153" t="s">
        <v>20</v>
      </c>
      <c r="B59" s="154" t="s">
        <v>19</v>
      </c>
      <c r="C59" s="155"/>
      <c r="D59" s="148"/>
      <c r="E59" s="155"/>
      <c r="F59" s="155"/>
      <c r="G59" s="152"/>
      <c r="H59" s="152"/>
      <c r="I59" s="148"/>
      <c r="J59" s="148"/>
      <c r="K59" s="148"/>
      <c r="L59" s="148"/>
      <c r="M59" s="148"/>
      <c r="N59" s="148"/>
      <c r="O59" s="148"/>
      <c r="P59" s="151">
        <f>'[1]прил 1.1'!P63/1.18</f>
        <v>0</v>
      </c>
      <c r="Q59" s="151">
        <f>'[1]прил 1.1'!Q63/1.18</f>
        <v>0</v>
      </c>
      <c r="R59" s="151">
        <f>'[1]прил 1.1'!R63/1.18</f>
        <v>0</v>
      </c>
      <c r="S59" s="151">
        <f>'[1]прил 1.1'!S63/1.18</f>
        <v>0</v>
      </c>
      <c r="T59" s="151">
        <f>'[1]прил 1.1'!T63/1.18</f>
        <v>0</v>
      </c>
      <c r="U59" s="147"/>
      <c r="V59" s="134"/>
    </row>
    <row r="60" spans="1:22" s="64" customFormat="1" hidden="1" x14ac:dyDescent="0.25">
      <c r="A60" s="153"/>
      <c r="B60" s="153"/>
      <c r="C60" s="155"/>
      <c r="D60" s="148"/>
      <c r="E60" s="155"/>
      <c r="F60" s="155"/>
      <c r="G60" s="152"/>
      <c r="H60" s="152"/>
      <c r="I60" s="148"/>
      <c r="J60" s="148"/>
      <c r="K60" s="148"/>
      <c r="L60" s="148"/>
      <c r="M60" s="148"/>
      <c r="N60" s="148"/>
      <c r="O60" s="148"/>
      <c r="P60" s="151">
        <f>'[1]прил 1.1'!P64/1.18</f>
        <v>0</v>
      </c>
      <c r="Q60" s="151">
        <f>'[1]прил 1.1'!Q64/1.18</f>
        <v>0</v>
      </c>
      <c r="R60" s="151">
        <f>'[1]прил 1.1'!R64/1.18</f>
        <v>0</v>
      </c>
      <c r="S60" s="151">
        <f>'[1]прил 1.1'!S64/1.18</f>
        <v>0</v>
      </c>
      <c r="T60" s="151">
        <f>'[1]прил 1.1'!T64/1.18</f>
        <v>0</v>
      </c>
      <c r="U60" s="147"/>
      <c r="V60" s="134"/>
    </row>
    <row r="61" spans="1:22" s="64" customFormat="1" hidden="1" x14ac:dyDescent="0.25">
      <c r="A61" s="148" t="s">
        <v>21</v>
      </c>
      <c r="B61" s="156" t="s">
        <v>23</v>
      </c>
      <c r="C61" s="155"/>
      <c r="D61" s="148"/>
      <c r="E61" s="155"/>
      <c r="F61" s="155"/>
      <c r="G61" s="152"/>
      <c r="H61" s="152"/>
      <c r="I61" s="148"/>
      <c r="J61" s="148"/>
      <c r="K61" s="148"/>
      <c r="L61" s="148"/>
      <c r="M61" s="148"/>
      <c r="N61" s="148"/>
      <c r="O61" s="148"/>
      <c r="P61" s="151">
        <f>'[1]прил 1.1'!P65/1.18</f>
        <v>0</v>
      </c>
      <c r="Q61" s="151">
        <f>'[1]прил 1.1'!Q65/1.18</f>
        <v>0</v>
      </c>
      <c r="R61" s="151">
        <f>'[1]прил 1.1'!R65/1.18</f>
        <v>0</v>
      </c>
      <c r="S61" s="151">
        <f>'[1]прил 1.1'!S65/1.18</f>
        <v>0</v>
      </c>
      <c r="T61" s="151">
        <f>'[1]прил 1.1'!T65/1.18</f>
        <v>0</v>
      </c>
      <c r="U61" s="147"/>
      <c r="V61" s="134"/>
    </row>
    <row r="62" spans="1:22" s="64" customFormat="1" ht="40.5" hidden="1" customHeight="1" x14ac:dyDescent="0.25">
      <c r="A62" s="157" t="s">
        <v>22</v>
      </c>
      <c r="B62" s="154" t="s">
        <v>16</v>
      </c>
      <c r="C62" s="155"/>
      <c r="D62" s="148"/>
      <c r="E62" s="155"/>
      <c r="F62" s="155"/>
      <c r="G62" s="152"/>
      <c r="H62" s="152"/>
      <c r="I62" s="148"/>
      <c r="J62" s="148"/>
      <c r="K62" s="148"/>
      <c r="L62" s="148"/>
      <c r="M62" s="148"/>
      <c r="N62" s="148"/>
      <c r="O62" s="148"/>
      <c r="P62" s="151">
        <f>'[1]прил 1.1'!P66/1.18</f>
        <v>0</v>
      </c>
      <c r="Q62" s="151">
        <f>'[1]прил 1.1'!Q66/1.18</f>
        <v>0</v>
      </c>
      <c r="R62" s="151">
        <f>'[1]прил 1.1'!R66/1.18</f>
        <v>0</v>
      </c>
      <c r="S62" s="151">
        <f>'[1]прил 1.1'!S66/1.18</f>
        <v>0</v>
      </c>
      <c r="T62" s="151">
        <f>'[1]прил 1.1'!T66/1.18</f>
        <v>0</v>
      </c>
      <c r="U62" s="147"/>
      <c r="V62" s="134"/>
    </row>
    <row r="63" spans="1:22" ht="28.5" hidden="1" customHeight="1" x14ac:dyDescent="0.25">
      <c r="A63" s="148" t="s">
        <v>24</v>
      </c>
      <c r="B63" s="158" t="s">
        <v>25</v>
      </c>
      <c r="C63" s="155"/>
      <c r="D63" s="148"/>
      <c r="E63" s="155"/>
      <c r="F63" s="155"/>
      <c r="G63" s="159"/>
      <c r="H63" s="160"/>
      <c r="I63" s="148"/>
      <c r="J63" s="148"/>
      <c r="K63" s="148"/>
      <c r="L63" s="148"/>
      <c r="M63" s="148"/>
      <c r="N63" s="148"/>
      <c r="O63" s="148"/>
      <c r="P63" s="151">
        <f>'[1]прил 1.1'!P67/1.18</f>
        <v>0</v>
      </c>
      <c r="Q63" s="151">
        <f>'[1]прил 1.1'!Q67/1.18</f>
        <v>0</v>
      </c>
      <c r="R63" s="151">
        <f>'[1]прил 1.1'!R67/1.18</f>
        <v>0</v>
      </c>
      <c r="S63" s="151">
        <f>'[1]прил 1.1'!S67/1.18</f>
        <v>0</v>
      </c>
      <c r="T63" s="151">
        <f>'[1]прил 1.1'!T67/1.18</f>
        <v>0</v>
      </c>
      <c r="U63" s="149"/>
    </row>
    <row r="64" spans="1:22" hidden="1" x14ac:dyDescent="0.25">
      <c r="A64" s="153"/>
      <c r="B64" s="153"/>
      <c r="C64" s="155"/>
      <c r="D64" s="148"/>
      <c r="E64" s="155"/>
      <c r="F64" s="155"/>
      <c r="G64" s="159"/>
      <c r="H64" s="160"/>
      <c r="I64" s="148"/>
      <c r="J64" s="148"/>
      <c r="K64" s="148"/>
      <c r="L64" s="148"/>
      <c r="M64" s="148"/>
      <c r="N64" s="148"/>
      <c r="O64" s="148"/>
      <c r="P64" s="151">
        <f>'[1]прил 1.1'!P68/1.18</f>
        <v>0</v>
      </c>
      <c r="Q64" s="151">
        <f>'[1]прил 1.1'!Q68/1.18</f>
        <v>0</v>
      </c>
      <c r="R64" s="151">
        <f>'[1]прил 1.1'!R68/1.18</f>
        <v>0</v>
      </c>
      <c r="S64" s="151">
        <f>'[1]прил 1.1'!S68/1.18</f>
        <v>0</v>
      </c>
      <c r="T64" s="151">
        <f>'[1]прил 1.1'!T68/1.18</f>
        <v>0</v>
      </c>
      <c r="U64" s="153"/>
    </row>
    <row r="65" spans="1:21" hidden="1" x14ac:dyDescent="0.25">
      <c r="A65" s="153"/>
      <c r="B65" s="161" t="s">
        <v>26</v>
      </c>
      <c r="C65" s="155"/>
      <c r="D65" s="148"/>
      <c r="E65" s="155"/>
      <c r="F65" s="155"/>
      <c r="G65" s="159"/>
      <c r="H65" s="160"/>
      <c r="I65" s="148"/>
      <c r="J65" s="148"/>
      <c r="K65" s="148"/>
      <c r="L65" s="148"/>
      <c r="M65" s="148"/>
      <c r="N65" s="148"/>
      <c r="O65" s="148"/>
      <c r="P65" s="151">
        <f>'[1]прил 1.1'!P69/1.18</f>
        <v>0</v>
      </c>
      <c r="Q65" s="151">
        <f>'[1]прил 1.1'!Q69/1.18</f>
        <v>0</v>
      </c>
      <c r="R65" s="151">
        <f>'[1]прил 1.1'!R69/1.18</f>
        <v>0</v>
      </c>
      <c r="S65" s="151">
        <f>'[1]прил 1.1'!S69/1.18</f>
        <v>0</v>
      </c>
      <c r="T65" s="151">
        <f>'[1]прил 1.1'!T69/1.18</f>
        <v>0</v>
      </c>
      <c r="U65" s="153"/>
    </row>
    <row r="66" spans="1:21" ht="33" hidden="1" x14ac:dyDescent="0.25">
      <c r="A66" s="153"/>
      <c r="B66" s="162" t="s">
        <v>27</v>
      </c>
      <c r="C66" s="155"/>
      <c r="D66" s="148"/>
      <c r="E66" s="155"/>
      <c r="F66" s="155"/>
      <c r="G66" s="159"/>
      <c r="H66" s="160"/>
      <c r="I66" s="148"/>
      <c r="J66" s="148"/>
      <c r="K66" s="148"/>
      <c r="L66" s="148"/>
      <c r="M66" s="148"/>
      <c r="N66" s="148"/>
      <c r="O66" s="148"/>
      <c r="P66" s="151">
        <f>'[1]прил 1.1'!P70/1.18</f>
        <v>0</v>
      </c>
      <c r="Q66" s="151">
        <f>'[1]прил 1.1'!Q70/1.18</f>
        <v>0</v>
      </c>
      <c r="R66" s="151">
        <f>'[1]прил 1.1'!R70/1.18</f>
        <v>0</v>
      </c>
      <c r="S66" s="151">
        <f>'[1]прил 1.1'!S70/1.18</f>
        <v>0</v>
      </c>
      <c r="T66" s="151">
        <f>'[1]прил 1.1'!T70/1.18</f>
        <v>0</v>
      </c>
      <c r="U66" s="153"/>
    </row>
    <row r="67" spans="1:21" ht="24" hidden="1" customHeight="1" x14ac:dyDescent="0.25">
      <c r="A67" s="153"/>
      <c r="B67" s="153" t="s">
        <v>279</v>
      </c>
      <c r="C67" s="155"/>
      <c r="D67" s="148"/>
      <c r="E67" s="155"/>
      <c r="F67" s="155"/>
      <c r="G67" s="159"/>
      <c r="H67" s="160"/>
      <c r="I67" s="148"/>
      <c r="J67" s="148"/>
      <c r="K67" s="148"/>
      <c r="L67" s="148"/>
      <c r="M67" s="148"/>
      <c r="N67" s="148"/>
      <c r="O67" s="148"/>
      <c r="P67" s="151">
        <f>'[1]прил 1.1'!P71/1.18</f>
        <v>0</v>
      </c>
      <c r="Q67" s="151">
        <f>'[1]прил 1.1'!Q71/1.18</f>
        <v>0</v>
      </c>
      <c r="R67" s="151">
        <f>'[1]прил 1.1'!R71/1.18</f>
        <v>0</v>
      </c>
      <c r="S67" s="151">
        <f>'[1]прил 1.1'!S71/1.18</f>
        <v>0</v>
      </c>
      <c r="T67" s="151">
        <f>'[1]прил 1.1'!T71/1.18</f>
        <v>0</v>
      </c>
      <c r="U67" s="153"/>
    </row>
    <row r="72" spans="1:21" x14ac:dyDescent="0.25">
      <c r="J72" s="192"/>
      <c r="K72" s="192"/>
      <c r="L72" s="192"/>
      <c r="M72" s="192"/>
      <c r="N72" s="192"/>
      <c r="O72" s="192"/>
    </row>
    <row r="101" spans="5:5" x14ac:dyDescent="0.25">
      <c r="E101" s="241"/>
    </row>
  </sheetData>
  <mergeCells count="47">
    <mergeCell ref="B8:B13"/>
    <mergeCell ref="A8:A13"/>
    <mergeCell ref="C12:C13"/>
    <mergeCell ref="D12:D13"/>
    <mergeCell ref="D8:D11"/>
    <mergeCell ref="C8:C11"/>
    <mergeCell ref="E6:O6"/>
    <mergeCell ref="T5:U5"/>
    <mergeCell ref="J8:O8"/>
    <mergeCell ref="H8:H11"/>
    <mergeCell ref="G8:G11"/>
    <mergeCell ref="T9:T11"/>
    <mergeCell ref="U9:U11"/>
    <mergeCell ref="K9:K11"/>
    <mergeCell ref="L9:L11"/>
    <mergeCell ref="Q9:Q11"/>
    <mergeCell ref="S1:U1"/>
    <mergeCell ref="S2:U2"/>
    <mergeCell ref="S3:U3"/>
    <mergeCell ref="S12:S13"/>
    <mergeCell ref="T12:T13"/>
    <mergeCell ref="U12:U13"/>
    <mergeCell ref="H4:I4"/>
    <mergeCell ref="E5:O5"/>
    <mergeCell ref="P8:U8"/>
    <mergeCell ref="E8:E13"/>
    <mergeCell ref="F8:F13"/>
    <mergeCell ref="M12:M13"/>
    <mergeCell ref="O12:O13"/>
    <mergeCell ref="P12:P13"/>
    <mergeCell ref="G12:G13"/>
    <mergeCell ref="H12:H13"/>
    <mergeCell ref="I12:I13"/>
    <mergeCell ref="J12:J13"/>
    <mergeCell ref="K12:K13"/>
    <mergeCell ref="L12:L13"/>
    <mergeCell ref="N12:N13"/>
    <mergeCell ref="R12:R13"/>
    <mergeCell ref="Q12:Q13"/>
    <mergeCell ref="I8:I11"/>
    <mergeCell ref="J9:J11"/>
    <mergeCell ref="M9:M11"/>
    <mergeCell ref="N9:N11"/>
    <mergeCell ref="O9:O11"/>
    <mergeCell ref="S9:S11"/>
    <mergeCell ref="R9:R11"/>
    <mergeCell ref="P9:P11"/>
  </mergeCells>
  <phoneticPr fontId="0" type="noConversion"/>
  <printOptions horizontalCentered="1"/>
  <pageMargins left="0.59055118110236227" right="0.19685039370078741" top="0.39370078740157483" bottom="0.39370078740157483" header="0.31496062992125984" footer="0.31496062992125984"/>
  <pageSetup paperSize="287" scale="43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1"/>
  <sheetViews>
    <sheetView view="pageBreakPreview" topLeftCell="A45" zoomScale="60" zoomScaleNormal="55" workbookViewId="0">
      <selection activeCell="AK39" sqref="AK39"/>
    </sheetView>
  </sheetViews>
  <sheetFormatPr defaultRowHeight="12.75" x14ac:dyDescent="0.2"/>
  <cols>
    <col min="1" max="1" width="5.140625" style="8" customWidth="1"/>
    <col min="2" max="2" width="36.7109375" style="38" customWidth="1"/>
    <col min="3" max="3" width="6.7109375" style="23" customWidth="1"/>
    <col min="4" max="4" width="7.28515625" style="27" customWidth="1"/>
    <col min="5" max="5" width="8.5703125" style="27" customWidth="1"/>
    <col min="6" max="6" width="6.5703125" style="27" customWidth="1"/>
    <col min="7" max="7" width="6.28515625" style="27" customWidth="1"/>
    <col min="8" max="8" width="7.28515625" style="27" customWidth="1"/>
    <col min="9" max="9" width="9.5703125" style="14" customWidth="1"/>
    <col min="10" max="10" width="7.7109375" style="14" customWidth="1"/>
    <col min="11" max="11" width="6.7109375" style="14" customWidth="1"/>
    <col min="12" max="12" width="7.28515625" style="14" customWidth="1"/>
    <col min="13" max="13" width="5.7109375" style="14" customWidth="1"/>
    <col min="14" max="14" width="6.5703125" style="14" customWidth="1"/>
    <col min="15" max="15" width="8.42578125" style="14" customWidth="1"/>
    <col min="16" max="16" width="9.140625" style="14" customWidth="1"/>
    <col min="17" max="17" width="10" style="102" customWidth="1"/>
    <col min="18" max="19" width="9.42578125" style="103" customWidth="1"/>
    <col min="20" max="20" width="12.7109375" style="99" customWidth="1"/>
    <col min="21" max="21" width="10.5703125" style="103" customWidth="1"/>
    <col min="22" max="22" width="11" style="14" customWidth="1"/>
    <col min="23" max="23" width="9.28515625" style="14" customWidth="1"/>
    <col min="24" max="24" width="10.28515625" style="14" customWidth="1"/>
    <col min="25" max="25" width="9.140625" style="14" customWidth="1"/>
    <col min="26" max="26" width="6.28515625" style="14" customWidth="1"/>
    <col min="27" max="27" width="6.28515625" style="18" customWidth="1"/>
    <col min="28" max="28" width="9.140625" style="18" customWidth="1"/>
    <col min="29" max="29" width="7.7109375" style="14" customWidth="1"/>
    <col min="30" max="30" width="6.7109375" style="14" customWidth="1"/>
    <col min="31" max="31" width="7.42578125" style="15" customWidth="1"/>
    <col min="32" max="32" width="4.7109375" style="14" customWidth="1"/>
    <col min="33" max="33" width="6.85546875" style="14" customWidth="1"/>
    <col min="34" max="34" width="7.5703125" style="14" customWidth="1"/>
    <col min="35" max="35" width="18.5703125" style="14" hidden="1" customWidth="1"/>
  </cols>
  <sheetData>
    <row r="1" spans="1:36" s="20" customFormat="1" ht="42" customHeight="1" x14ac:dyDescent="0.2">
      <c r="A1" s="13"/>
      <c r="B1" s="36"/>
      <c r="C1" s="23"/>
      <c r="D1" s="23"/>
      <c r="E1" s="23"/>
      <c r="F1" s="23"/>
      <c r="G1" s="23"/>
      <c r="H1" s="23"/>
      <c r="I1" s="15"/>
      <c r="J1" s="15"/>
      <c r="K1" s="15"/>
      <c r="L1" s="15"/>
      <c r="M1" s="15"/>
      <c r="N1" s="15"/>
      <c r="O1" s="15"/>
      <c r="P1" s="15"/>
      <c r="Q1" s="98"/>
      <c r="R1" s="99"/>
      <c r="S1" s="99"/>
      <c r="T1" s="99"/>
      <c r="U1" s="99"/>
      <c r="V1" s="15"/>
      <c r="W1" s="15"/>
      <c r="X1" s="15"/>
      <c r="Y1" s="15"/>
      <c r="Z1" s="15"/>
      <c r="AA1" s="15"/>
      <c r="AB1" s="15"/>
      <c r="AC1" s="15"/>
      <c r="AD1" s="379" t="s">
        <v>86</v>
      </c>
      <c r="AE1" s="380"/>
      <c r="AF1" s="380"/>
      <c r="AG1" s="380"/>
      <c r="AH1" s="380"/>
      <c r="AI1" s="380"/>
    </row>
    <row r="2" spans="1:36" s="20" customFormat="1" hidden="1" x14ac:dyDescent="0.2">
      <c r="A2" s="13"/>
      <c r="B2" s="36"/>
      <c r="C2" s="23"/>
      <c r="D2" s="23"/>
      <c r="E2" s="23"/>
      <c r="F2" s="23"/>
      <c r="G2" s="23"/>
      <c r="H2" s="23"/>
      <c r="I2" s="15"/>
      <c r="J2" s="15"/>
      <c r="K2" s="15"/>
      <c r="L2" s="15"/>
      <c r="M2" s="15"/>
      <c r="N2" s="15"/>
      <c r="O2" s="15"/>
      <c r="P2" s="15"/>
      <c r="Q2" s="98"/>
      <c r="R2" s="99"/>
      <c r="S2" s="99"/>
      <c r="T2" s="99"/>
      <c r="U2" s="99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</row>
    <row r="3" spans="1:36" s="20" customFormat="1" hidden="1" x14ac:dyDescent="0.2">
      <c r="A3" s="13"/>
      <c r="B3" s="36"/>
      <c r="C3" s="23"/>
      <c r="D3" s="23"/>
      <c r="E3" s="23"/>
      <c r="F3" s="23"/>
      <c r="G3" s="23"/>
      <c r="H3" s="23"/>
      <c r="I3" s="15"/>
      <c r="J3" s="15"/>
      <c r="K3" s="15"/>
      <c r="L3" s="15"/>
      <c r="M3" s="15"/>
      <c r="N3" s="15"/>
      <c r="O3" s="15"/>
      <c r="P3" s="15"/>
      <c r="Q3" s="98"/>
      <c r="R3" s="99"/>
      <c r="S3" s="99"/>
      <c r="T3" s="99"/>
      <c r="U3" s="99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</row>
    <row r="4" spans="1:36" s="20" customFormat="1" ht="15.75" hidden="1" x14ac:dyDescent="0.25">
      <c r="A4" s="383" t="s">
        <v>111</v>
      </c>
      <c r="B4" s="383"/>
      <c r="C4" s="383"/>
      <c r="D4" s="383"/>
      <c r="E4" s="383"/>
      <c r="F4" s="383"/>
      <c r="G4" s="383"/>
      <c r="H4" s="383"/>
      <c r="I4" s="383"/>
      <c r="J4" s="383"/>
      <c r="K4" s="383"/>
      <c r="L4" s="383"/>
      <c r="M4" s="383"/>
      <c r="N4" s="383"/>
      <c r="O4" s="383"/>
      <c r="P4" s="383"/>
      <c r="Q4" s="383"/>
      <c r="R4" s="383"/>
      <c r="S4" s="383"/>
      <c r="T4" s="383"/>
      <c r="U4" s="383"/>
      <c r="V4" s="383"/>
      <c r="W4" s="383"/>
      <c r="X4" s="383"/>
      <c r="Y4" s="383"/>
      <c r="Z4" s="383"/>
      <c r="AA4" s="383"/>
      <c r="AB4" s="383"/>
      <c r="AC4" s="383"/>
      <c r="AD4" s="383"/>
      <c r="AE4" s="383"/>
      <c r="AF4" s="383"/>
      <c r="AG4" s="383"/>
      <c r="AH4" s="383"/>
      <c r="AI4" s="15"/>
    </row>
    <row r="5" spans="1:36" s="20" customFormat="1" hidden="1" x14ac:dyDescent="0.2">
      <c r="A5" s="13"/>
      <c r="B5" s="36"/>
      <c r="C5" s="23"/>
      <c r="D5" s="23"/>
      <c r="E5" s="23"/>
      <c r="F5" s="23"/>
      <c r="G5" s="23"/>
      <c r="H5" s="23"/>
      <c r="I5" s="15"/>
      <c r="J5" s="15"/>
      <c r="K5" s="15"/>
      <c r="L5" s="15"/>
      <c r="M5" s="15"/>
      <c r="N5" s="15"/>
      <c r="O5" s="15"/>
      <c r="P5" s="15"/>
      <c r="Q5" s="98"/>
      <c r="R5" s="99"/>
      <c r="S5" s="99"/>
      <c r="T5" s="99"/>
      <c r="U5" s="99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</row>
    <row r="6" spans="1:36" s="20" customFormat="1" ht="15.75" hidden="1" x14ac:dyDescent="0.2">
      <c r="A6" s="13"/>
      <c r="B6" s="89" t="s">
        <v>181</v>
      </c>
      <c r="C6" s="23"/>
      <c r="D6" s="23"/>
      <c r="E6" s="23"/>
      <c r="F6" s="23"/>
      <c r="G6" s="23"/>
      <c r="H6" s="23"/>
      <c r="I6" s="15"/>
      <c r="J6" s="15"/>
      <c r="K6" s="15"/>
      <c r="L6" s="15"/>
      <c r="M6" s="15"/>
      <c r="N6" s="15"/>
      <c r="O6" s="15"/>
      <c r="P6" s="15"/>
      <c r="Q6" s="98"/>
      <c r="R6" s="99"/>
      <c r="S6" s="99"/>
      <c r="T6" s="99"/>
      <c r="U6" s="99"/>
      <c r="V6" s="15"/>
      <c r="W6" s="15"/>
      <c r="X6" s="15"/>
      <c r="Y6" s="15"/>
      <c r="Z6" s="15"/>
      <c r="AA6" s="15"/>
      <c r="AB6" s="15"/>
      <c r="AC6" s="15"/>
      <c r="AD6" s="15"/>
      <c r="AE6" s="381" t="s">
        <v>87</v>
      </c>
      <c r="AF6" s="382"/>
      <c r="AG6" s="382"/>
      <c r="AH6" s="382"/>
      <c r="AI6" s="382"/>
    </row>
    <row r="7" spans="1:36" s="20" customFormat="1" ht="45" hidden="1" x14ac:dyDescent="0.2">
      <c r="A7" s="13"/>
      <c r="B7" s="87" t="s">
        <v>196</v>
      </c>
      <c r="C7" s="23"/>
      <c r="D7" s="23"/>
      <c r="E7" s="23"/>
      <c r="F7" s="23"/>
      <c r="G7" s="23"/>
      <c r="H7" s="23"/>
      <c r="I7" s="15"/>
      <c r="J7" s="15"/>
      <c r="K7" s="15"/>
      <c r="L7" s="15"/>
      <c r="M7" s="15"/>
      <c r="N7" s="15"/>
      <c r="O7" s="15"/>
      <c r="P7" s="15"/>
      <c r="Q7" s="98"/>
      <c r="R7" s="99"/>
      <c r="S7" s="99"/>
      <c r="T7" s="99"/>
      <c r="U7" s="99"/>
      <c r="V7" s="15"/>
      <c r="W7" s="15"/>
      <c r="X7" s="15"/>
      <c r="Y7" s="15"/>
      <c r="Z7" s="15"/>
      <c r="AA7" s="15"/>
      <c r="AB7" s="15"/>
      <c r="AC7" s="15"/>
      <c r="AD7" s="387" t="s">
        <v>178</v>
      </c>
      <c r="AE7" s="387"/>
      <c r="AF7" s="387"/>
      <c r="AG7" s="387"/>
      <c r="AH7" s="387"/>
      <c r="AI7" s="387"/>
      <c r="AJ7" s="387"/>
    </row>
    <row r="8" spans="1:36" s="20" customFormat="1" ht="30" hidden="1" x14ac:dyDescent="0.2">
      <c r="A8" s="13"/>
      <c r="B8" s="86" t="s">
        <v>195</v>
      </c>
      <c r="C8" s="23"/>
      <c r="D8" s="23"/>
      <c r="E8" s="23"/>
      <c r="F8" s="23"/>
      <c r="G8" s="23"/>
      <c r="H8" s="23"/>
      <c r="I8" s="15"/>
      <c r="J8" s="15"/>
      <c r="K8" s="15"/>
      <c r="L8" s="15"/>
      <c r="M8" s="15"/>
      <c r="N8" s="15"/>
      <c r="O8" s="15"/>
      <c r="P8" s="15"/>
      <c r="Q8" s="98"/>
      <c r="R8" s="99"/>
      <c r="S8" s="99"/>
      <c r="T8" s="99"/>
      <c r="U8" s="99"/>
      <c r="V8" s="15"/>
      <c r="W8" s="15"/>
      <c r="X8" s="15"/>
      <c r="Y8" s="15"/>
      <c r="Z8" s="15"/>
      <c r="AA8" s="15"/>
      <c r="AB8" s="15"/>
      <c r="AC8" s="15"/>
      <c r="AD8" s="22"/>
      <c r="AE8" s="77" t="s">
        <v>3</v>
      </c>
      <c r="AF8" s="77"/>
      <c r="AG8" s="77"/>
      <c r="AH8" s="77"/>
      <c r="AI8" s="77"/>
    </row>
    <row r="9" spans="1:36" s="20" customFormat="1" ht="15" hidden="1" x14ac:dyDescent="0.2">
      <c r="A9" s="13"/>
      <c r="B9" s="86" t="s">
        <v>180</v>
      </c>
      <c r="C9" s="23"/>
      <c r="D9" s="23"/>
      <c r="E9" s="23"/>
      <c r="F9" s="23"/>
      <c r="G9" s="23"/>
      <c r="H9" s="23"/>
      <c r="I9" s="15"/>
      <c r="J9" s="15"/>
      <c r="K9" s="15"/>
      <c r="L9" s="15"/>
      <c r="M9" s="15"/>
      <c r="N9" s="15"/>
      <c r="O9" s="15"/>
      <c r="P9" s="15"/>
      <c r="Q9" s="98"/>
      <c r="R9" s="99"/>
      <c r="S9" s="99"/>
      <c r="T9" s="99"/>
      <c r="U9" s="99"/>
      <c r="V9" s="15"/>
      <c r="W9" s="15"/>
      <c r="X9" s="15"/>
      <c r="Y9" s="15"/>
      <c r="Z9" s="15"/>
      <c r="AA9" s="15"/>
      <c r="AB9" s="15"/>
      <c r="AC9" s="15"/>
      <c r="AD9" s="22"/>
      <c r="AE9" s="77" t="s">
        <v>112</v>
      </c>
      <c r="AF9" s="77"/>
      <c r="AG9" s="77"/>
      <c r="AH9" s="77"/>
      <c r="AI9" s="77"/>
    </row>
    <row r="10" spans="1:36" s="20" customFormat="1" ht="14.25" hidden="1" customHeight="1" x14ac:dyDescent="0.2">
      <c r="A10" s="13"/>
      <c r="B10" s="86"/>
      <c r="C10" s="23"/>
      <c r="D10" s="23"/>
      <c r="E10" s="23"/>
      <c r="F10" s="23"/>
      <c r="G10" s="23"/>
      <c r="H10" s="23"/>
      <c r="I10" s="15"/>
      <c r="J10" s="15"/>
      <c r="K10" s="15"/>
      <c r="L10" s="15"/>
      <c r="M10" s="15"/>
      <c r="N10" s="15"/>
      <c r="O10" s="15"/>
      <c r="P10" s="15"/>
      <c r="Q10" s="98"/>
      <c r="R10" s="99"/>
      <c r="S10" s="99"/>
      <c r="T10" s="99"/>
      <c r="U10" s="99"/>
      <c r="V10" s="15"/>
      <c r="W10" s="15"/>
      <c r="X10" s="15"/>
      <c r="Y10" s="15"/>
      <c r="Z10" s="15"/>
      <c r="AA10" s="15"/>
      <c r="AB10" s="15"/>
      <c r="AC10" s="15"/>
      <c r="AD10" s="22"/>
      <c r="AE10" s="22"/>
      <c r="AF10" s="22"/>
      <c r="AG10" s="22"/>
      <c r="AH10" s="22"/>
      <c r="AI10" s="22"/>
    </row>
    <row r="11" spans="1:36" s="29" customFormat="1" ht="12.75" customHeight="1" x14ac:dyDescent="0.2">
      <c r="A11" s="363" t="s">
        <v>4</v>
      </c>
      <c r="B11" s="385" t="s">
        <v>77</v>
      </c>
      <c r="C11" s="355" t="s">
        <v>30</v>
      </c>
      <c r="D11" s="355"/>
      <c r="E11" s="355"/>
      <c r="F11" s="355"/>
      <c r="G11" s="355"/>
      <c r="H11" s="355"/>
      <c r="I11" s="355"/>
      <c r="J11" s="355"/>
      <c r="K11" s="355"/>
      <c r="L11" s="355"/>
      <c r="M11" s="355"/>
      <c r="N11" s="355"/>
      <c r="O11" s="355"/>
      <c r="P11" s="356"/>
      <c r="Q11" s="367" t="s">
        <v>94</v>
      </c>
      <c r="R11" s="368"/>
      <c r="S11" s="368"/>
      <c r="T11" s="368"/>
      <c r="U11" s="369"/>
      <c r="V11" s="363" t="s">
        <v>44</v>
      </c>
      <c r="W11" s="373"/>
      <c r="X11" s="373"/>
      <c r="Y11" s="373"/>
      <c r="Z11" s="373"/>
      <c r="AA11" s="373"/>
      <c r="AB11" s="373"/>
      <c r="AC11" s="373"/>
      <c r="AD11" s="373"/>
      <c r="AE11" s="373"/>
      <c r="AF11" s="373"/>
      <c r="AG11" s="373"/>
      <c r="AH11" s="373"/>
      <c r="AI11" s="373"/>
      <c r="AJ11" s="75"/>
    </row>
    <row r="12" spans="1:36" s="29" customFormat="1" ht="30.75" customHeight="1" x14ac:dyDescent="0.2">
      <c r="A12" s="363"/>
      <c r="B12" s="386"/>
      <c r="C12" s="377" t="s">
        <v>31</v>
      </c>
      <c r="D12" s="377"/>
      <c r="E12" s="377"/>
      <c r="F12" s="378"/>
      <c r="G12" s="354" t="s">
        <v>33</v>
      </c>
      <c r="H12" s="355"/>
      <c r="I12" s="355"/>
      <c r="J12" s="384"/>
      <c r="K12" s="354" t="s">
        <v>36</v>
      </c>
      <c r="L12" s="355"/>
      <c r="M12" s="355"/>
      <c r="N12" s="355"/>
      <c r="O12" s="356"/>
      <c r="P12" s="93"/>
      <c r="Q12" s="370"/>
      <c r="R12" s="371"/>
      <c r="S12" s="371"/>
      <c r="T12" s="371"/>
      <c r="U12" s="372"/>
      <c r="V12" s="354" t="s">
        <v>31</v>
      </c>
      <c r="W12" s="355"/>
      <c r="X12" s="355"/>
      <c r="Y12" s="356"/>
      <c r="Z12" s="354" t="s">
        <v>33</v>
      </c>
      <c r="AA12" s="355"/>
      <c r="AB12" s="355"/>
      <c r="AC12" s="356"/>
      <c r="AD12" s="354" t="s">
        <v>36</v>
      </c>
      <c r="AE12" s="355"/>
      <c r="AF12" s="355"/>
      <c r="AG12" s="355"/>
      <c r="AH12" s="356"/>
      <c r="AI12" s="66"/>
      <c r="AJ12" s="93"/>
    </row>
    <row r="13" spans="1:36" s="31" customFormat="1" ht="23.25" customHeight="1" x14ac:dyDescent="0.2">
      <c r="A13" s="363"/>
      <c r="B13" s="385" t="s">
        <v>66</v>
      </c>
      <c r="C13" s="351" t="s">
        <v>28</v>
      </c>
      <c r="D13" s="351" t="s">
        <v>29</v>
      </c>
      <c r="E13" s="351" t="s">
        <v>32</v>
      </c>
      <c r="F13" s="351" t="s">
        <v>45</v>
      </c>
      <c r="G13" s="351" t="s">
        <v>28</v>
      </c>
      <c r="H13" s="351" t="s">
        <v>29</v>
      </c>
      <c r="I13" s="374" t="s">
        <v>34</v>
      </c>
      <c r="J13" s="351" t="s">
        <v>35</v>
      </c>
      <c r="K13" s="357" t="s">
        <v>28</v>
      </c>
      <c r="L13" s="351" t="s">
        <v>29</v>
      </c>
      <c r="M13" s="351" t="s">
        <v>37</v>
      </c>
      <c r="N13" s="351" t="s">
        <v>162</v>
      </c>
      <c r="O13" s="351" t="s">
        <v>38</v>
      </c>
      <c r="P13" s="351" t="s">
        <v>81</v>
      </c>
      <c r="Q13" s="364" t="s">
        <v>39</v>
      </c>
      <c r="R13" s="364" t="s">
        <v>40</v>
      </c>
      <c r="S13" s="364" t="s">
        <v>41</v>
      </c>
      <c r="T13" s="364" t="s">
        <v>43</v>
      </c>
      <c r="U13" s="364" t="s">
        <v>42</v>
      </c>
      <c r="V13" s="357" t="s">
        <v>28</v>
      </c>
      <c r="W13" s="351" t="s">
        <v>29</v>
      </c>
      <c r="X13" s="351" t="s">
        <v>32</v>
      </c>
      <c r="Y13" s="351" t="s">
        <v>45</v>
      </c>
      <c r="Z13" s="351" t="s">
        <v>28</v>
      </c>
      <c r="AA13" s="351" t="s">
        <v>29</v>
      </c>
      <c r="AB13" s="374" t="s">
        <v>34</v>
      </c>
      <c r="AC13" s="351" t="s">
        <v>35</v>
      </c>
      <c r="AD13" s="357" t="s">
        <v>28</v>
      </c>
      <c r="AE13" s="351" t="s">
        <v>29</v>
      </c>
      <c r="AF13" s="351" t="s">
        <v>37</v>
      </c>
      <c r="AG13" s="351" t="s">
        <v>162</v>
      </c>
      <c r="AH13" s="351" t="s">
        <v>38</v>
      </c>
      <c r="AI13" s="360" t="s">
        <v>81</v>
      </c>
      <c r="AJ13" s="351" t="s">
        <v>81</v>
      </c>
    </row>
    <row r="14" spans="1:36" s="31" customFormat="1" ht="15" x14ac:dyDescent="0.2">
      <c r="A14" s="363"/>
      <c r="B14" s="385"/>
      <c r="C14" s="352"/>
      <c r="D14" s="352"/>
      <c r="E14" s="352"/>
      <c r="F14" s="352"/>
      <c r="G14" s="352"/>
      <c r="H14" s="352"/>
      <c r="I14" s="375"/>
      <c r="J14" s="352"/>
      <c r="K14" s="358"/>
      <c r="L14" s="352"/>
      <c r="M14" s="352"/>
      <c r="N14" s="352"/>
      <c r="O14" s="352"/>
      <c r="P14" s="352"/>
      <c r="Q14" s="365"/>
      <c r="R14" s="365"/>
      <c r="S14" s="365"/>
      <c r="T14" s="365"/>
      <c r="U14" s="365"/>
      <c r="V14" s="358"/>
      <c r="W14" s="352"/>
      <c r="X14" s="352"/>
      <c r="Y14" s="352"/>
      <c r="Z14" s="352"/>
      <c r="AA14" s="352"/>
      <c r="AB14" s="375"/>
      <c r="AC14" s="352"/>
      <c r="AD14" s="358"/>
      <c r="AE14" s="352"/>
      <c r="AF14" s="352"/>
      <c r="AG14" s="352"/>
      <c r="AH14" s="352"/>
      <c r="AI14" s="361"/>
      <c r="AJ14" s="352"/>
    </row>
    <row r="15" spans="1:36" s="31" customFormat="1" ht="71.25" customHeight="1" x14ac:dyDescent="0.2">
      <c r="A15" s="363"/>
      <c r="B15" s="121"/>
      <c r="C15" s="353"/>
      <c r="D15" s="353"/>
      <c r="E15" s="353"/>
      <c r="F15" s="353"/>
      <c r="G15" s="353"/>
      <c r="H15" s="353"/>
      <c r="I15" s="376"/>
      <c r="J15" s="353"/>
      <c r="K15" s="359"/>
      <c r="L15" s="353"/>
      <c r="M15" s="353"/>
      <c r="N15" s="353"/>
      <c r="O15" s="353"/>
      <c r="P15" s="353"/>
      <c r="Q15" s="366"/>
      <c r="R15" s="366"/>
      <c r="S15" s="366"/>
      <c r="T15" s="366"/>
      <c r="U15" s="366"/>
      <c r="V15" s="359"/>
      <c r="W15" s="353"/>
      <c r="X15" s="353"/>
      <c r="Y15" s="353"/>
      <c r="Z15" s="353"/>
      <c r="AA15" s="353"/>
      <c r="AB15" s="376"/>
      <c r="AC15" s="353"/>
      <c r="AD15" s="359"/>
      <c r="AE15" s="353"/>
      <c r="AF15" s="353"/>
      <c r="AG15" s="353"/>
      <c r="AH15" s="353"/>
      <c r="AI15" s="362"/>
      <c r="AJ15" s="353"/>
    </row>
    <row r="16" spans="1:36" s="31" customFormat="1" ht="71.25" hidden="1" customHeight="1" x14ac:dyDescent="0.2">
      <c r="A16" s="32"/>
      <c r="B16" s="21"/>
      <c r="C16" s="109"/>
      <c r="D16" s="107"/>
      <c r="E16" s="107"/>
      <c r="F16" s="107"/>
      <c r="G16" s="107"/>
      <c r="H16" s="107"/>
      <c r="I16" s="110"/>
      <c r="J16" s="107"/>
      <c r="K16" s="109"/>
      <c r="L16" s="107"/>
      <c r="M16" s="107"/>
      <c r="N16" s="107"/>
      <c r="O16" s="107"/>
      <c r="P16" s="107"/>
      <c r="Q16" s="94"/>
      <c r="R16" s="94"/>
      <c r="S16" s="94"/>
      <c r="T16" s="94"/>
      <c r="U16" s="94"/>
      <c r="V16" s="109"/>
      <c r="W16" s="107"/>
      <c r="X16" s="107"/>
      <c r="Y16" s="107"/>
      <c r="Z16" s="107"/>
      <c r="AA16" s="107"/>
      <c r="AB16" s="110"/>
      <c r="AC16" s="107"/>
      <c r="AD16" s="109"/>
      <c r="AE16" s="107"/>
      <c r="AF16" s="107"/>
      <c r="AG16" s="107"/>
      <c r="AH16" s="107"/>
      <c r="AI16" s="111"/>
      <c r="AJ16" s="107"/>
    </row>
    <row r="17" spans="1:36" s="31" customFormat="1" ht="71.25" hidden="1" customHeight="1" x14ac:dyDescent="0.2">
      <c r="A17" s="32"/>
      <c r="B17" s="21"/>
      <c r="C17" s="109"/>
      <c r="D17" s="107"/>
      <c r="E17" s="107"/>
      <c r="F17" s="107"/>
      <c r="G17" s="107"/>
      <c r="H17" s="107"/>
      <c r="I17" s="110"/>
      <c r="J17" s="107"/>
      <c r="K17" s="109"/>
      <c r="L17" s="107"/>
      <c r="M17" s="107"/>
      <c r="N17" s="107"/>
      <c r="O17" s="107"/>
      <c r="P17" s="107"/>
      <c r="Q17" s="94"/>
      <c r="R17" s="94"/>
      <c r="S17" s="94"/>
      <c r="T17" s="94"/>
      <c r="U17" s="94"/>
      <c r="V17" s="109"/>
      <c r="W17" s="107"/>
      <c r="X17" s="107"/>
      <c r="Y17" s="107"/>
      <c r="Z17" s="107"/>
      <c r="AA17" s="107"/>
      <c r="AB17" s="110"/>
      <c r="AC17" s="107"/>
      <c r="AD17" s="109"/>
      <c r="AE17" s="107"/>
      <c r="AF17" s="107"/>
      <c r="AG17" s="107"/>
      <c r="AH17" s="107"/>
      <c r="AI17" s="111"/>
      <c r="AJ17" s="107"/>
    </row>
    <row r="18" spans="1:36" s="31" customFormat="1" ht="22.5" customHeight="1" x14ac:dyDescent="0.2">
      <c r="A18" s="32"/>
      <c r="B18" s="21" t="s">
        <v>66</v>
      </c>
      <c r="C18" s="33"/>
      <c r="D18" s="21"/>
      <c r="E18" s="21"/>
      <c r="F18" s="21"/>
      <c r="G18" s="21"/>
      <c r="H18" s="21"/>
      <c r="I18" s="34"/>
      <c r="J18" s="81">
        <f>SUM(J21:J71)</f>
        <v>24.995000000000001</v>
      </c>
      <c r="K18" s="33"/>
      <c r="L18" s="21"/>
      <c r="M18" s="21"/>
      <c r="N18" s="21"/>
      <c r="O18" s="81">
        <f>O21+O22+O23+O24+O32+O44+O45</f>
        <v>39.069000000000003</v>
      </c>
      <c r="P18" s="21" t="s">
        <v>130</v>
      </c>
      <c r="Q18" s="81">
        <f>Q21+Q22+Q23+Q24+Q32+Q44+Q45</f>
        <v>114.61101807999999</v>
      </c>
      <c r="R18" s="81"/>
      <c r="S18" s="81">
        <f>S21+S22+S23+S24+S32+S44+S45</f>
        <v>27.007966880000001</v>
      </c>
      <c r="T18" s="81">
        <f>T21+T22+T23+T24+T32+T44+T45</f>
        <v>86.904476000000003</v>
      </c>
      <c r="U18" s="81">
        <f>U21+U22+U23+U24+U32+U44+U45</f>
        <v>0.69857519999999995</v>
      </c>
      <c r="V18" s="33"/>
      <c r="W18" s="21"/>
      <c r="X18" s="21"/>
      <c r="Y18" s="21"/>
      <c r="Z18" s="21"/>
      <c r="AA18" s="21"/>
      <c r="AB18" s="34"/>
      <c r="AC18" s="81">
        <f>SUM(AC21:AC71)</f>
        <v>34.51</v>
      </c>
      <c r="AD18" s="33"/>
      <c r="AE18" s="21"/>
      <c r="AF18" s="21"/>
      <c r="AG18" s="21"/>
      <c r="AH18" s="81">
        <f>AH21+AH22+AH23+AH24+AH32+AH44+AH45</f>
        <v>39.069000000000003</v>
      </c>
      <c r="AI18" s="21"/>
      <c r="AJ18" s="76"/>
    </row>
    <row r="19" spans="1:36" s="20" customFormat="1" ht="28.5" customHeight="1" x14ac:dyDescent="0.2">
      <c r="A19" s="218" t="s">
        <v>209</v>
      </c>
      <c r="B19" s="35" t="s">
        <v>69</v>
      </c>
      <c r="C19" s="24"/>
      <c r="D19" s="24"/>
      <c r="E19" s="24"/>
      <c r="F19" s="24"/>
      <c r="G19" s="24"/>
      <c r="H19" s="24"/>
      <c r="I19" s="17"/>
      <c r="J19" s="250">
        <f>J18</f>
        <v>24.995000000000001</v>
      </c>
      <c r="K19" s="251"/>
      <c r="L19" s="251"/>
      <c r="M19" s="251"/>
      <c r="N19" s="251"/>
      <c r="O19" s="79">
        <f>O18</f>
        <v>39.069000000000003</v>
      </c>
      <c r="P19" s="251" t="str">
        <f>P18</f>
        <v>51/51</v>
      </c>
      <c r="Q19" s="79">
        <f>Q18</f>
        <v>114.61101807999999</v>
      </c>
      <c r="R19" s="79"/>
      <c r="S19" s="79">
        <f>S18</f>
        <v>27.007966880000001</v>
      </c>
      <c r="T19" s="79">
        <f>T18</f>
        <v>86.904476000000003</v>
      </c>
      <c r="U19" s="79">
        <f>U18</f>
        <v>0.69857519999999995</v>
      </c>
      <c r="V19" s="251"/>
      <c r="W19" s="251"/>
      <c r="X19" s="251"/>
      <c r="Y19" s="251"/>
      <c r="Z19" s="251"/>
      <c r="AA19" s="251"/>
      <c r="AB19" s="251"/>
      <c r="AC19" s="79">
        <f>AC18</f>
        <v>34.51</v>
      </c>
      <c r="AD19" s="251"/>
      <c r="AE19" s="251"/>
      <c r="AF19" s="251"/>
      <c r="AG19" s="251"/>
      <c r="AH19" s="79">
        <f>AH18</f>
        <v>39.069000000000003</v>
      </c>
      <c r="AI19" s="251"/>
      <c r="AJ19" s="252"/>
    </row>
    <row r="20" spans="1:36" s="20" customFormat="1" ht="25.5" x14ac:dyDescent="0.2">
      <c r="A20" s="218" t="s">
        <v>210</v>
      </c>
      <c r="B20" s="35" t="s">
        <v>16</v>
      </c>
      <c r="C20" s="24"/>
      <c r="D20" s="24"/>
      <c r="E20" s="24"/>
      <c r="F20" s="24"/>
      <c r="G20" s="24"/>
      <c r="H20" s="24"/>
      <c r="I20" s="17"/>
      <c r="J20" s="79">
        <f>J18</f>
        <v>24.995000000000001</v>
      </c>
      <c r="K20" s="251"/>
      <c r="L20" s="251"/>
      <c r="M20" s="251"/>
      <c r="N20" s="251"/>
      <c r="O20" s="79">
        <f>O18</f>
        <v>39.069000000000003</v>
      </c>
      <c r="P20" s="251" t="str">
        <f>P18</f>
        <v>51/51</v>
      </c>
      <c r="Q20" s="79">
        <f>Q18</f>
        <v>114.61101807999999</v>
      </c>
      <c r="R20" s="79"/>
      <c r="S20" s="79">
        <f>S18</f>
        <v>27.007966880000001</v>
      </c>
      <c r="T20" s="79">
        <f>T18</f>
        <v>86.904476000000003</v>
      </c>
      <c r="U20" s="79">
        <f>U18</f>
        <v>0.69857519999999995</v>
      </c>
      <c r="V20" s="251"/>
      <c r="W20" s="251"/>
      <c r="X20" s="251"/>
      <c r="Y20" s="251"/>
      <c r="Z20" s="251"/>
      <c r="AA20" s="251"/>
      <c r="AB20" s="251"/>
      <c r="AC20" s="79">
        <f>AC18</f>
        <v>34.51</v>
      </c>
      <c r="AD20" s="251"/>
      <c r="AE20" s="251"/>
      <c r="AF20" s="251"/>
      <c r="AG20" s="251"/>
      <c r="AH20" s="79">
        <f>AH18</f>
        <v>39.069000000000003</v>
      </c>
      <c r="AI20" s="251"/>
      <c r="AJ20" s="252"/>
    </row>
    <row r="21" spans="1:36" s="209" customFormat="1" ht="96.75" customHeight="1" x14ac:dyDescent="0.2">
      <c r="A21" s="217" t="s">
        <v>13</v>
      </c>
      <c r="B21" s="215" t="s">
        <v>197</v>
      </c>
      <c r="C21" s="203"/>
      <c r="D21" s="196"/>
      <c r="E21" s="196"/>
      <c r="F21" s="196"/>
      <c r="G21" s="202" t="s">
        <v>79</v>
      </c>
      <c r="H21" s="197">
        <v>20</v>
      </c>
      <c r="I21" s="197" t="s">
        <v>129</v>
      </c>
      <c r="J21" s="197">
        <v>15.005000000000001</v>
      </c>
      <c r="K21" s="197"/>
      <c r="L21" s="197"/>
      <c r="M21" s="197"/>
      <c r="N21" s="197"/>
      <c r="O21" s="197"/>
      <c r="P21" s="197"/>
      <c r="Q21" s="204">
        <v>21.2450622</v>
      </c>
      <c r="R21" s="199"/>
      <c r="S21" s="204">
        <f>Q21-T21-U21</f>
        <v>2.8714850999999983</v>
      </c>
      <c r="T21" s="199">
        <v>17.924437000000001</v>
      </c>
      <c r="U21" s="199">
        <v>0.44914009999999999</v>
      </c>
      <c r="V21" s="205"/>
      <c r="W21" s="205"/>
      <c r="X21" s="206"/>
      <c r="Y21" s="206"/>
      <c r="Z21" s="207"/>
      <c r="AA21" s="197">
        <v>20</v>
      </c>
      <c r="AB21" s="197" t="s">
        <v>131</v>
      </c>
      <c r="AC21" s="197">
        <v>24.29</v>
      </c>
      <c r="AD21" s="203"/>
      <c r="AE21" s="197"/>
      <c r="AF21" s="197"/>
      <c r="AG21" s="197"/>
      <c r="AH21" s="197"/>
      <c r="AI21" s="197" t="s">
        <v>82</v>
      </c>
      <c r="AJ21" s="208"/>
    </row>
    <row r="22" spans="1:36" s="209" customFormat="1" ht="71.25" customHeight="1" x14ac:dyDescent="0.2">
      <c r="A22" s="217" t="s">
        <v>21</v>
      </c>
      <c r="B22" s="215" t="s">
        <v>192</v>
      </c>
      <c r="C22" s="203"/>
      <c r="D22" s="196"/>
      <c r="E22" s="196"/>
      <c r="F22" s="196"/>
      <c r="G22" s="202" t="s">
        <v>128</v>
      </c>
      <c r="H22" s="197">
        <v>20</v>
      </c>
      <c r="I22" s="197" t="s">
        <v>127</v>
      </c>
      <c r="J22" s="197">
        <v>9.99</v>
      </c>
      <c r="K22" s="197"/>
      <c r="L22" s="197"/>
      <c r="M22" s="197"/>
      <c r="N22" s="197"/>
      <c r="O22" s="210"/>
      <c r="P22" s="197"/>
      <c r="Q22" s="204">
        <v>10.690974600000001</v>
      </c>
      <c r="R22" s="199"/>
      <c r="S22" s="204">
        <f>Q22-T22-U22</f>
        <v>1.6362705000000015</v>
      </c>
      <c r="T22" s="199">
        <v>8.8052689999999991</v>
      </c>
      <c r="U22" s="199">
        <v>0.24943509999999999</v>
      </c>
      <c r="V22" s="211"/>
      <c r="W22" s="211"/>
      <c r="X22" s="197"/>
      <c r="Y22" s="197"/>
      <c r="Z22" s="203"/>
      <c r="AA22" s="197">
        <v>20</v>
      </c>
      <c r="AB22" s="197" t="s">
        <v>127</v>
      </c>
      <c r="AC22" s="197">
        <v>10.220000000000001</v>
      </c>
      <c r="AD22" s="203"/>
      <c r="AE22" s="197"/>
      <c r="AF22" s="197"/>
      <c r="AG22" s="197"/>
      <c r="AH22" s="210"/>
      <c r="AI22" s="197"/>
      <c r="AJ22" s="208"/>
    </row>
    <row r="23" spans="1:36" s="209" customFormat="1" ht="175.5" customHeight="1" x14ac:dyDescent="0.2">
      <c r="A23" s="217" t="s">
        <v>211</v>
      </c>
      <c r="B23" s="215" t="s">
        <v>191</v>
      </c>
      <c r="C23" s="203"/>
      <c r="D23" s="196"/>
      <c r="E23" s="196"/>
      <c r="F23" s="196"/>
      <c r="G23" s="202" t="s">
        <v>79</v>
      </c>
      <c r="H23" s="196"/>
      <c r="I23" s="197"/>
      <c r="J23" s="212"/>
      <c r="K23" s="197"/>
      <c r="L23" s="197"/>
      <c r="M23" s="197"/>
      <c r="N23" s="197"/>
      <c r="O23" s="197"/>
      <c r="P23" s="213" t="s">
        <v>130</v>
      </c>
      <c r="Q23" s="204">
        <v>9.5216749000000007</v>
      </c>
      <c r="R23" s="199"/>
      <c r="S23" s="204">
        <f>Q23-T23</f>
        <v>1.5754089000000011</v>
      </c>
      <c r="T23" s="199">
        <v>7.9462659999999996</v>
      </c>
      <c r="U23" s="214"/>
      <c r="V23" s="206"/>
      <c r="W23" s="205"/>
      <c r="X23" s="206"/>
      <c r="Y23" s="206"/>
      <c r="Z23" s="207"/>
      <c r="AA23" s="206"/>
      <c r="AB23" s="206"/>
      <c r="AC23" s="206"/>
      <c r="AD23" s="203"/>
      <c r="AE23" s="197"/>
      <c r="AF23" s="197"/>
      <c r="AG23" s="197"/>
      <c r="AH23" s="197"/>
      <c r="AI23" s="197" t="s">
        <v>83</v>
      </c>
      <c r="AJ23" s="197" t="s">
        <v>130</v>
      </c>
    </row>
    <row r="24" spans="1:36" s="201" customFormat="1" ht="30" x14ac:dyDescent="0.2">
      <c r="A24" s="217">
        <v>4</v>
      </c>
      <c r="B24" s="195" t="s">
        <v>281</v>
      </c>
      <c r="C24" s="196"/>
      <c r="D24" s="196"/>
      <c r="E24" s="196"/>
      <c r="F24" s="196"/>
      <c r="G24" s="196"/>
      <c r="H24" s="196"/>
      <c r="I24" s="197"/>
      <c r="J24" s="197"/>
      <c r="K24" s="197"/>
      <c r="L24" s="197"/>
      <c r="M24" s="197"/>
      <c r="N24" s="197"/>
      <c r="O24" s="199">
        <f>SUM(O25:O31)</f>
        <v>5.04</v>
      </c>
      <c r="P24" s="197"/>
      <c r="Q24" s="199">
        <f>SUM(Q25:Q31)</f>
        <v>9.9477570000000011</v>
      </c>
      <c r="R24" s="199"/>
      <c r="S24" s="199">
        <f>SUM(S25:S31)</f>
        <v>3.9509859999999999</v>
      </c>
      <c r="T24" s="199">
        <f>SUM(T25:T31)</f>
        <v>5.9967709999999999</v>
      </c>
      <c r="U24" s="199">
        <f>SUM(U25:U31)</f>
        <v>0</v>
      </c>
      <c r="V24" s="197"/>
      <c r="W24" s="197"/>
      <c r="X24" s="197"/>
      <c r="Y24" s="197"/>
      <c r="Z24" s="197"/>
      <c r="AA24" s="197"/>
      <c r="AB24" s="197"/>
      <c r="AC24" s="197"/>
      <c r="AD24" s="197"/>
      <c r="AE24" s="197"/>
      <c r="AF24" s="197"/>
      <c r="AG24" s="197"/>
      <c r="AH24" s="199">
        <f>SUM(AH25:AH31)</f>
        <v>5.04</v>
      </c>
      <c r="AI24" s="197"/>
      <c r="AJ24" s="200"/>
    </row>
    <row r="25" spans="1:36" s="20" customFormat="1" ht="38.25" x14ac:dyDescent="0.2">
      <c r="A25" s="216" t="s">
        <v>213</v>
      </c>
      <c r="B25" s="219" t="s">
        <v>257</v>
      </c>
      <c r="C25" s="3"/>
      <c r="D25" s="24"/>
      <c r="E25" s="24"/>
      <c r="F25" s="24"/>
      <c r="G25" s="24"/>
      <c r="H25" s="24"/>
      <c r="I25" s="17"/>
      <c r="J25" s="17"/>
      <c r="K25" s="17">
        <v>1985</v>
      </c>
      <c r="L25" s="17">
        <v>15</v>
      </c>
      <c r="M25" s="4" t="s">
        <v>75</v>
      </c>
      <c r="N25" s="4" t="s">
        <v>165</v>
      </c>
      <c r="O25" s="4">
        <v>0.246</v>
      </c>
      <c r="P25" s="17"/>
      <c r="Q25" s="122">
        <v>0.72900799999999999</v>
      </c>
      <c r="R25" s="82"/>
      <c r="S25" s="122">
        <f t="shared" ref="S25:S31" si="0">Q25-T25</f>
        <v>0.275362</v>
      </c>
      <c r="T25" s="82">
        <v>0.45364599999999999</v>
      </c>
      <c r="U25" s="82"/>
      <c r="V25" s="17"/>
      <c r="W25" s="17"/>
      <c r="X25" s="17"/>
      <c r="Y25" s="17"/>
      <c r="Z25" s="3"/>
      <c r="AA25" s="17"/>
      <c r="AB25" s="17"/>
      <c r="AC25" s="17"/>
      <c r="AD25" s="3">
        <v>2016</v>
      </c>
      <c r="AE25" s="17">
        <v>20</v>
      </c>
      <c r="AF25" s="17" t="s">
        <v>76</v>
      </c>
      <c r="AG25" s="4" t="s">
        <v>177</v>
      </c>
      <c r="AH25" s="78">
        <v>0.246</v>
      </c>
      <c r="AI25" s="17"/>
      <c r="AJ25" s="7"/>
    </row>
    <row r="26" spans="1:36" s="62" customFormat="1" ht="38.25" x14ac:dyDescent="0.2">
      <c r="A26" s="216" t="s">
        <v>215</v>
      </c>
      <c r="B26" s="219" t="s">
        <v>249</v>
      </c>
      <c r="C26" s="3"/>
      <c r="D26" s="24"/>
      <c r="E26" s="24"/>
      <c r="F26" s="24"/>
      <c r="G26" s="24"/>
      <c r="H26" s="24"/>
      <c r="I26" s="17"/>
      <c r="J26" s="17"/>
      <c r="K26" s="17">
        <v>1975</v>
      </c>
      <c r="L26" s="17">
        <v>15</v>
      </c>
      <c r="M26" s="4" t="s">
        <v>75</v>
      </c>
      <c r="N26" s="4" t="s">
        <v>172</v>
      </c>
      <c r="O26" s="4">
        <v>0.67</v>
      </c>
      <c r="P26" s="17"/>
      <c r="Q26" s="122">
        <v>1.876638</v>
      </c>
      <c r="R26" s="82"/>
      <c r="S26" s="122">
        <f t="shared" si="0"/>
        <v>0.64776699999999998</v>
      </c>
      <c r="T26" s="82">
        <v>1.228871</v>
      </c>
      <c r="U26" s="82"/>
      <c r="V26" s="17"/>
      <c r="W26" s="17"/>
      <c r="X26" s="17"/>
      <c r="Y26" s="17"/>
      <c r="Z26" s="3"/>
      <c r="AA26" s="17"/>
      <c r="AB26" s="17"/>
      <c r="AC26" s="17"/>
      <c r="AD26" s="3">
        <v>2018</v>
      </c>
      <c r="AE26" s="17">
        <v>20</v>
      </c>
      <c r="AF26" s="17" t="s">
        <v>76</v>
      </c>
      <c r="AG26" s="4" t="s">
        <v>177</v>
      </c>
      <c r="AH26" s="78">
        <v>0.67</v>
      </c>
      <c r="AI26" s="17"/>
      <c r="AJ26" s="60"/>
    </row>
    <row r="27" spans="1:36" s="62" customFormat="1" ht="45" x14ac:dyDescent="0.2">
      <c r="A27" s="216" t="s">
        <v>216</v>
      </c>
      <c r="B27" s="219" t="s">
        <v>250</v>
      </c>
      <c r="C27" s="3"/>
      <c r="D27" s="24"/>
      <c r="E27" s="24"/>
      <c r="F27" s="24"/>
      <c r="G27" s="24"/>
      <c r="H27" s="24"/>
      <c r="I27" s="17"/>
      <c r="J27" s="17"/>
      <c r="K27" s="17">
        <v>1970</v>
      </c>
      <c r="L27" s="17">
        <v>15</v>
      </c>
      <c r="M27" s="4" t="s">
        <v>75</v>
      </c>
      <c r="N27" s="4" t="s">
        <v>174</v>
      </c>
      <c r="O27" s="4">
        <v>1.204</v>
      </c>
      <c r="P27" s="17"/>
      <c r="Q27" s="122">
        <v>2.895025</v>
      </c>
      <c r="R27" s="82"/>
      <c r="S27" s="122">
        <f t="shared" si="0"/>
        <v>0.82672400000000001</v>
      </c>
      <c r="T27" s="82">
        <v>2.0683009999999999</v>
      </c>
      <c r="U27" s="82"/>
      <c r="V27" s="17"/>
      <c r="W27" s="17"/>
      <c r="X27" s="17"/>
      <c r="Y27" s="17"/>
      <c r="Z27" s="3"/>
      <c r="AA27" s="17"/>
      <c r="AB27" s="17"/>
      <c r="AC27" s="17"/>
      <c r="AD27" s="3">
        <v>2017</v>
      </c>
      <c r="AE27" s="17">
        <v>20</v>
      </c>
      <c r="AF27" s="17" t="s">
        <v>76</v>
      </c>
      <c r="AG27" s="4" t="s">
        <v>186</v>
      </c>
      <c r="AH27" s="78">
        <v>1.204</v>
      </c>
      <c r="AI27" s="17"/>
      <c r="AJ27" s="60"/>
    </row>
    <row r="28" spans="1:36" s="62" customFormat="1" ht="31.5" customHeight="1" x14ac:dyDescent="0.2">
      <c r="A28" s="216" t="s">
        <v>217</v>
      </c>
      <c r="B28" s="219" t="s">
        <v>251</v>
      </c>
      <c r="C28" s="3"/>
      <c r="D28" s="24"/>
      <c r="E28" s="24"/>
      <c r="F28" s="24"/>
      <c r="G28" s="2"/>
      <c r="H28" s="24"/>
      <c r="I28" s="17"/>
      <c r="J28" s="72"/>
      <c r="K28" s="17">
        <v>1989</v>
      </c>
      <c r="L28" s="17">
        <v>20</v>
      </c>
      <c r="M28" s="4"/>
      <c r="N28" s="4" t="s">
        <v>189</v>
      </c>
      <c r="O28" s="4">
        <v>0.6</v>
      </c>
      <c r="P28" s="65"/>
      <c r="Q28" s="122">
        <f>'2015 год Пр 1.2 '!R26</f>
        <v>0.94975100000000001</v>
      </c>
      <c r="R28" s="82"/>
      <c r="S28" s="123">
        <f t="shared" si="0"/>
        <v>0.50941800000000004</v>
      </c>
      <c r="T28" s="79">
        <v>0.44033299999999997</v>
      </c>
      <c r="U28" s="128"/>
      <c r="V28" s="74"/>
      <c r="W28" s="74"/>
      <c r="X28" s="74"/>
      <c r="Y28" s="74"/>
      <c r="Z28" s="59"/>
      <c r="AA28" s="74"/>
      <c r="AB28" s="74"/>
      <c r="AC28" s="74"/>
      <c r="AD28" s="4">
        <v>2015</v>
      </c>
      <c r="AE28" s="17">
        <v>25</v>
      </c>
      <c r="AF28" s="17"/>
      <c r="AG28" s="4" t="s">
        <v>193</v>
      </c>
      <c r="AH28" s="17">
        <v>0.6</v>
      </c>
      <c r="AI28" s="17"/>
      <c r="AJ28" s="17"/>
    </row>
    <row r="29" spans="1:36" s="62" customFormat="1" ht="31.5" customHeight="1" x14ac:dyDescent="0.2">
      <c r="A29" s="216" t="s">
        <v>218</v>
      </c>
      <c r="B29" s="219" t="s">
        <v>252</v>
      </c>
      <c r="C29" s="3"/>
      <c r="D29" s="24"/>
      <c r="E29" s="24"/>
      <c r="F29" s="24"/>
      <c r="G29" s="2"/>
      <c r="H29" s="24"/>
      <c r="I29" s="17"/>
      <c r="J29" s="72"/>
      <c r="K29" s="17">
        <v>1988</v>
      </c>
      <c r="L29" s="17">
        <v>20</v>
      </c>
      <c r="M29" s="4"/>
      <c r="N29" s="4" t="s">
        <v>189</v>
      </c>
      <c r="O29" s="4">
        <v>0.45</v>
      </c>
      <c r="P29" s="65"/>
      <c r="Q29" s="122">
        <f>'2015 год Пр 1.2 '!R27</f>
        <v>0.719692</v>
      </c>
      <c r="R29" s="82"/>
      <c r="S29" s="123">
        <f t="shared" si="0"/>
        <v>0.38769799999999999</v>
      </c>
      <c r="T29" s="79">
        <v>0.33199400000000001</v>
      </c>
      <c r="U29" s="128"/>
      <c r="V29" s="74"/>
      <c r="W29" s="74"/>
      <c r="X29" s="74"/>
      <c r="Y29" s="74"/>
      <c r="Z29" s="59"/>
      <c r="AA29" s="74"/>
      <c r="AB29" s="74"/>
      <c r="AC29" s="74"/>
      <c r="AD29" s="4">
        <v>2015</v>
      </c>
      <c r="AE29" s="17">
        <v>25</v>
      </c>
      <c r="AF29" s="17"/>
      <c r="AG29" s="4" t="s">
        <v>193</v>
      </c>
      <c r="AH29" s="17">
        <v>0.45</v>
      </c>
      <c r="AI29" s="17"/>
      <c r="AJ29" s="17"/>
    </row>
    <row r="30" spans="1:36" s="62" customFormat="1" ht="40.5" customHeight="1" x14ac:dyDescent="0.2">
      <c r="A30" s="216" t="s">
        <v>219</v>
      </c>
      <c r="B30" s="219" t="s">
        <v>253</v>
      </c>
      <c r="C30" s="3"/>
      <c r="D30" s="24"/>
      <c r="E30" s="24"/>
      <c r="F30" s="24"/>
      <c r="G30" s="2"/>
      <c r="H30" s="24"/>
      <c r="I30" s="17"/>
      <c r="J30" s="72"/>
      <c r="K30" s="17">
        <v>1988</v>
      </c>
      <c r="L30" s="17">
        <v>20</v>
      </c>
      <c r="M30" s="4"/>
      <c r="N30" s="4" t="s">
        <v>190</v>
      </c>
      <c r="O30" s="4">
        <v>0.9</v>
      </c>
      <c r="P30" s="65"/>
      <c r="Q30" s="122">
        <f>'2015 год Пр 1.2 '!R28</f>
        <v>1.393275</v>
      </c>
      <c r="R30" s="82"/>
      <c r="S30" s="123">
        <f t="shared" si="0"/>
        <v>0.73487000000000002</v>
      </c>
      <c r="T30" s="79">
        <v>0.65840500000000002</v>
      </c>
      <c r="U30" s="128"/>
      <c r="V30" s="74"/>
      <c r="W30" s="74"/>
      <c r="X30" s="74"/>
      <c r="Y30" s="74"/>
      <c r="Z30" s="59"/>
      <c r="AA30" s="74"/>
      <c r="AB30" s="74"/>
      <c r="AC30" s="74"/>
      <c r="AD30" s="4">
        <v>2015</v>
      </c>
      <c r="AE30" s="17">
        <v>25</v>
      </c>
      <c r="AF30" s="17"/>
      <c r="AG30" s="4" t="s">
        <v>193</v>
      </c>
      <c r="AH30" s="17">
        <v>0.9</v>
      </c>
      <c r="AI30" s="17"/>
      <c r="AJ30" s="17"/>
    </row>
    <row r="31" spans="1:36" s="20" customFormat="1" ht="36" customHeight="1" x14ac:dyDescent="0.2">
      <c r="A31" s="216" t="s">
        <v>220</v>
      </c>
      <c r="B31" s="219" t="s">
        <v>254</v>
      </c>
      <c r="C31" s="3"/>
      <c r="D31" s="24"/>
      <c r="E31" s="24"/>
      <c r="F31" s="24"/>
      <c r="G31" s="2"/>
      <c r="H31" s="24"/>
      <c r="I31" s="17"/>
      <c r="J31" s="17"/>
      <c r="K31" s="17">
        <v>1977</v>
      </c>
      <c r="L31" s="17">
        <v>20</v>
      </c>
      <c r="M31" s="4"/>
      <c r="N31" s="4" t="s">
        <v>189</v>
      </c>
      <c r="O31" s="4">
        <v>0.97</v>
      </c>
      <c r="P31" s="17"/>
      <c r="Q31" s="122">
        <f>'2015 год Пр 1.2 '!R29</f>
        <v>1.384368</v>
      </c>
      <c r="R31" s="82"/>
      <c r="S31" s="123">
        <f t="shared" si="0"/>
        <v>0.56914700000000007</v>
      </c>
      <c r="T31" s="79">
        <v>0.81522099999999997</v>
      </c>
      <c r="U31" s="128"/>
      <c r="V31" s="74"/>
      <c r="W31" s="74"/>
      <c r="X31" s="74"/>
      <c r="Y31" s="74"/>
      <c r="Z31" s="59"/>
      <c r="AA31" s="74"/>
      <c r="AB31" s="74"/>
      <c r="AC31" s="74"/>
      <c r="AD31" s="4">
        <v>2015</v>
      </c>
      <c r="AE31" s="17">
        <v>25</v>
      </c>
      <c r="AF31" s="17"/>
      <c r="AG31" s="4" t="s">
        <v>193</v>
      </c>
      <c r="AH31" s="17">
        <v>0.97</v>
      </c>
      <c r="AI31" s="17"/>
      <c r="AJ31" s="60"/>
    </row>
    <row r="32" spans="1:36" s="201" customFormat="1" ht="30" x14ac:dyDescent="0.2">
      <c r="A32" s="217" t="s">
        <v>214</v>
      </c>
      <c r="B32" s="195" t="s">
        <v>201</v>
      </c>
      <c r="C32" s="196"/>
      <c r="D32" s="196"/>
      <c r="E32" s="196"/>
      <c r="F32" s="196"/>
      <c r="G32" s="196"/>
      <c r="H32" s="196"/>
      <c r="I32" s="197"/>
      <c r="J32" s="197"/>
      <c r="K32" s="197"/>
      <c r="L32" s="197"/>
      <c r="M32" s="197"/>
      <c r="N32" s="197"/>
      <c r="O32" s="199">
        <f>SUM(O33:O43)</f>
        <v>25.365000000000002</v>
      </c>
      <c r="P32" s="199"/>
      <c r="Q32" s="199">
        <f>SUM(Q33:Q43)</f>
        <v>52.733940200000006</v>
      </c>
      <c r="R32" s="199"/>
      <c r="S32" s="199">
        <f>SUM(S33:S43)</f>
        <v>13.1871972</v>
      </c>
      <c r="T32" s="199">
        <f>SUM(T33:T43)</f>
        <v>39.546742999999999</v>
      </c>
      <c r="U32" s="199">
        <f>SUM(U33:U43)</f>
        <v>0</v>
      </c>
      <c r="V32" s="199"/>
      <c r="W32" s="199"/>
      <c r="X32" s="199"/>
      <c r="Y32" s="199"/>
      <c r="Z32" s="199"/>
      <c r="AA32" s="199"/>
      <c r="AB32" s="199"/>
      <c r="AC32" s="199"/>
      <c r="AD32" s="199"/>
      <c r="AE32" s="199"/>
      <c r="AF32" s="199"/>
      <c r="AG32" s="199"/>
      <c r="AH32" s="199">
        <f>SUM(AH33:AH43)</f>
        <v>25.365000000000002</v>
      </c>
      <c r="AI32" s="197"/>
      <c r="AJ32" s="200"/>
    </row>
    <row r="33" spans="1:36" s="20" customFormat="1" ht="45" x14ac:dyDescent="0.2">
      <c r="A33" s="216" t="s">
        <v>221</v>
      </c>
      <c r="B33" s="219" t="s">
        <v>255</v>
      </c>
      <c r="C33" s="3"/>
      <c r="D33" s="24"/>
      <c r="E33" s="24"/>
      <c r="F33" s="24"/>
      <c r="G33" s="24"/>
      <c r="H33" s="24"/>
      <c r="I33" s="17"/>
      <c r="J33" s="17"/>
      <c r="K33" s="17">
        <v>1988</v>
      </c>
      <c r="L33" s="17">
        <v>15</v>
      </c>
      <c r="M33" s="4" t="s">
        <v>75</v>
      </c>
      <c r="N33" s="4" t="s">
        <v>170</v>
      </c>
      <c r="O33" s="4">
        <v>1.355</v>
      </c>
      <c r="P33" s="17"/>
      <c r="Q33" s="122">
        <v>2.6770801999999998</v>
      </c>
      <c r="R33" s="82"/>
      <c r="S33" s="122">
        <f t="shared" ref="S33:S44" si="1">Q33-T33</f>
        <v>0.69740719999999978</v>
      </c>
      <c r="T33" s="82">
        <v>1.979673</v>
      </c>
      <c r="U33" s="82"/>
      <c r="V33" s="17"/>
      <c r="W33" s="17"/>
      <c r="X33" s="17"/>
      <c r="Y33" s="17"/>
      <c r="Z33" s="3"/>
      <c r="AA33" s="17"/>
      <c r="AB33" s="17"/>
      <c r="AC33" s="17"/>
      <c r="AD33" s="3">
        <v>2015</v>
      </c>
      <c r="AE33" s="17">
        <v>20</v>
      </c>
      <c r="AF33" s="17" t="s">
        <v>76</v>
      </c>
      <c r="AG33" s="4" t="s">
        <v>186</v>
      </c>
      <c r="AH33" s="78">
        <v>1.355</v>
      </c>
      <c r="AI33" s="17"/>
      <c r="AJ33" s="7"/>
    </row>
    <row r="34" spans="1:36" s="20" customFormat="1" ht="45" x14ac:dyDescent="0.2">
      <c r="A34" s="216" t="s">
        <v>222</v>
      </c>
      <c r="B34" s="219" t="s">
        <v>256</v>
      </c>
      <c r="C34" s="3"/>
      <c r="D34" s="24"/>
      <c r="E34" s="24"/>
      <c r="F34" s="24"/>
      <c r="G34" s="24"/>
      <c r="H34" s="24"/>
      <c r="I34" s="17"/>
      <c r="J34" s="17"/>
      <c r="K34" s="17">
        <v>1990</v>
      </c>
      <c r="L34" s="17">
        <v>15</v>
      </c>
      <c r="M34" s="4" t="s">
        <v>75</v>
      </c>
      <c r="N34" s="4" t="s">
        <v>171</v>
      </c>
      <c r="O34" s="4">
        <v>1.0920000000000001</v>
      </c>
      <c r="P34" s="17"/>
      <c r="Q34" s="122">
        <v>2.7080129999999998</v>
      </c>
      <c r="R34" s="82"/>
      <c r="S34" s="122">
        <f t="shared" si="1"/>
        <v>0.75869099999999978</v>
      </c>
      <c r="T34" s="82">
        <v>1.949322</v>
      </c>
      <c r="U34" s="82"/>
      <c r="V34" s="17"/>
      <c r="W34" s="17"/>
      <c r="X34" s="17"/>
      <c r="Y34" s="17"/>
      <c r="Z34" s="3"/>
      <c r="AA34" s="17"/>
      <c r="AB34" s="17"/>
      <c r="AC34" s="17"/>
      <c r="AD34" s="3">
        <v>2019</v>
      </c>
      <c r="AE34" s="17">
        <v>20</v>
      </c>
      <c r="AF34" s="17" t="s">
        <v>76</v>
      </c>
      <c r="AG34" s="4" t="s">
        <v>177</v>
      </c>
      <c r="AH34" s="78">
        <v>1.0920000000000001</v>
      </c>
      <c r="AI34" s="17"/>
      <c r="AJ34" s="7"/>
    </row>
    <row r="35" spans="1:36" s="20" customFormat="1" ht="45" x14ac:dyDescent="0.2">
      <c r="A35" s="216" t="s">
        <v>223</v>
      </c>
      <c r="B35" s="219" t="s">
        <v>258</v>
      </c>
      <c r="C35" s="3"/>
      <c r="D35" s="24"/>
      <c r="E35" s="24"/>
      <c r="F35" s="24"/>
      <c r="G35" s="24"/>
      <c r="H35" s="24"/>
      <c r="I35" s="17"/>
      <c r="J35" s="17"/>
      <c r="K35" s="17">
        <v>1988</v>
      </c>
      <c r="L35" s="17">
        <v>15</v>
      </c>
      <c r="M35" s="4" t="s">
        <v>75</v>
      </c>
      <c r="N35" s="4" t="s">
        <v>172</v>
      </c>
      <c r="O35" s="4">
        <v>2.0649999999999999</v>
      </c>
      <c r="P35" s="17"/>
      <c r="Q35" s="122">
        <v>4.8546719999999999</v>
      </c>
      <c r="R35" s="82"/>
      <c r="S35" s="122">
        <f t="shared" si="1"/>
        <v>1.1860679999999997</v>
      </c>
      <c r="T35" s="82">
        <v>3.6686040000000002</v>
      </c>
      <c r="U35" s="82"/>
      <c r="V35" s="17"/>
      <c r="W35" s="17"/>
      <c r="X35" s="17"/>
      <c r="Y35" s="17"/>
      <c r="Z35" s="3"/>
      <c r="AA35" s="17"/>
      <c r="AB35" s="17"/>
      <c r="AC35" s="17"/>
      <c r="AD35" s="3">
        <v>2019</v>
      </c>
      <c r="AE35" s="17">
        <v>20</v>
      </c>
      <c r="AF35" s="17" t="s">
        <v>76</v>
      </c>
      <c r="AG35" s="4" t="s">
        <v>177</v>
      </c>
      <c r="AH35" s="78">
        <v>2.0649999999999999</v>
      </c>
      <c r="AI35" s="17"/>
      <c r="AJ35" s="7"/>
    </row>
    <row r="36" spans="1:36" s="20" customFormat="1" ht="45" x14ac:dyDescent="0.2">
      <c r="A36" s="216" t="s">
        <v>224</v>
      </c>
      <c r="B36" s="219" t="s">
        <v>259</v>
      </c>
      <c r="C36" s="3"/>
      <c r="D36" s="24"/>
      <c r="E36" s="24"/>
      <c r="F36" s="24"/>
      <c r="G36" s="24"/>
      <c r="H36" s="24"/>
      <c r="I36" s="17"/>
      <c r="J36" s="17"/>
      <c r="K36" s="17">
        <v>1988</v>
      </c>
      <c r="L36" s="17">
        <v>15</v>
      </c>
      <c r="M36" s="4" t="s">
        <v>75</v>
      </c>
      <c r="N36" s="4" t="s">
        <v>172</v>
      </c>
      <c r="O36" s="4">
        <v>2.08</v>
      </c>
      <c r="P36" s="17"/>
      <c r="Q36" s="122">
        <v>4.2643089999999999</v>
      </c>
      <c r="R36" s="82"/>
      <c r="S36" s="122">
        <f t="shared" si="1"/>
        <v>1.0401639999999999</v>
      </c>
      <c r="T36" s="82">
        <v>3.224145</v>
      </c>
      <c r="U36" s="82"/>
      <c r="V36" s="17"/>
      <c r="W36" s="17"/>
      <c r="X36" s="17"/>
      <c r="Y36" s="17"/>
      <c r="Z36" s="3"/>
      <c r="AA36" s="17"/>
      <c r="AB36" s="17"/>
      <c r="AC36" s="17"/>
      <c r="AD36" s="3">
        <v>2016</v>
      </c>
      <c r="AE36" s="17">
        <v>20</v>
      </c>
      <c r="AF36" s="17" t="s">
        <v>76</v>
      </c>
      <c r="AG36" s="4" t="s">
        <v>176</v>
      </c>
      <c r="AH36" s="78">
        <v>2.08</v>
      </c>
      <c r="AI36" s="17"/>
      <c r="AJ36" s="7"/>
    </row>
    <row r="37" spans="1:36" s="62" customFormat="1" ht="38.25" x14ac:dyDescent="0.2">
      <c r="A37" s="216" t="s">
        <v>225</v>
      </c>
      <c r="B37" s="219" t="s">
        <v>282</v>
      </c>
      <c r="C37" s="3"/>
      <c r="D37" s="24"/>
      <c r="E37" s="24"/>
      <c r="F37" s="24"/>
      <c r="G37" s="24"/>
      <c r="H37" s="24"/>
      <c r="I37" s="17"/>
      <c r="J37" s="17"/>
      <c r="K37" s="17">
        <v>1980</v>
      </c>
      <c r="L37" s="17">
        <v>15</v>
      </c>
      <c r="M37" s="4" t="s">
        <v>75</v>
      </c>
      <c r="N37" s="4" t="s">
        <v>173</v>
      </c>
      <c r="O37" s="4">
        <v>0.96499999999999997</v>
      </c>
      <c r="P37" s="17"/>
      <c r="Q37" s="122">
        <v>1.9125865</v>
      </c>
      <c r="R37" s="82"/>
      <c r="S37" s="122">
        <f t="shared" si="1"/>
        <v>0.49356350000000004</v>
      </c>
      <c r="T37" s="82">
        <v>1.4190229999999999</v>
      </c>
      <c r="U37" s="82"/>
      <c r="V37" s="17"/>
      <c r="W37" s="17"/>
      <c r="X37" s="17"/>
      <c r="Y37" s="17"/>
      <c r="Z37" s="3"/>
      <c r="AA37" s="17"/>
      <c r="AB37" s="17"/>
      <c r="AC37" s="17"/>
      <c r="AD37" s="3">
        <v>2015</v>
      </c>
      <c r="AE37" s="17">
        <v>20</v>
      </c>
      <c r="AF37" s="17" t="s">
        <v>76</v>
      </c>
      <c r="AG37" s="4" t="s">
        <v>177</v>
      </c>
      <c r="AH37" s="78">
        <v>0.96499999999999997</v>
      </c>
      <c r="AI37" s="17"/>
      <c r="AJ37" s="60"/>
    </row>
    <row r="38" spans="1:36" s="62" customFormat="1" ht="48" customHeight="1" x14ac:dyDescent="0.2">
      <c r="A38" s="216" t="s">
        <v>226</v>
      </c>
      <c r="B38" s="219" t="s">
        <v>260</v>
      </c>
      <c r="C38" s="3"/>
      <c r="D38" s="24"/>
      <c r="E38" s="24"/>
      <c r="F38" s="24"/>
      <c r="G38" s="24"/>
      <c r="H38" s="24"/>
      <c r="I38" s="17"/>
      <c r="J38" s="17"/>
      <c r="K38" s="17">
        <v>1966</v>
      </c>
      <c r="L38" s="17">
        <v>15</v>
      </c>
      <c r="M38" s="4" t="s">
        <v>75</v>
      </c>
      <c r="N38" s="4" t="s">
        <v>172</v>
      </c>
      <c r="O38" s="4">
        <v>3.746</v>
      </c>
      <c r="P38" s="17"/>
      <c r="Q38" s="122">
        <v>7.7750671999999996</v>
      </c>
      <c r="R38" s="82"/>
      <c r="S38" s="122">
        <f t="shared" si="1"/>
        <v>1.7191061999999997</v>
      </c>
      <c r="T38" s="82">
        <v>6.0559609999999999</v>
      </c>
      <c r="U38" s="82"/>
      <c r="V38" s="17"/>
      <c r="W38" s="17"/>
      <c r="X38" s="17"/>
      <c r="Y38" s="17"/>
      <c r="Z38" s="3"/>
      <c r="AA38" s="17"/>
      <c r="AB38" s="17"/>
      <c r="AC38" s="17"/>
      <c r="AD38" s="3">
        <v>2018</v>
      </c>
      <c r="AE38" s="17">
        <v>20</v>
      </c>
      <c r="AF38" s="17" t="s">
        <v>76</v>
      </c>
      <c r="AG38" s="4" t="s">
        <v>177</v>
      </c>
      <c r="AH38" s="78">
        <v>3.746</v>
      </c>
      <c r="AI38" s="17"/>
      <c r="AJ38" s="60"/>
    </row>
    <row r="39" spans="1:36" s="62" customFormat="1" ht="49.5" customHeight="1" x14ac:dyDescent="0.2">
      <c r="A39" s="216" t="s">
        <v>227</v>
      </c>
      <c r="B39" s="219" t="s">
        <v>261</v>
      </c>
      <c r="C39" s="3"/>
      <c r="D39" s="24"/>
      <c r="E39" s="24"/>
      <c r="F39" s="24"/>
      <c r="G39" s="24"/>
      <c r="H39" s="24"/>
      <c r="I39" s="17"/>
      <c r="J39" s="17"/>
      <c r="K39" s="17">
        <v>1957</v>
      </c>
      <c r="L39" s="17">
        <v>15</v>
      </c>
      <c r="M39" s="4" t="s">
        <v>75</v>
      </c>
      <c r="N39" s="4" t="s">
        <v>173</v>
      </c>
      <c r="O39" s="4">
        <v>3.6349999999999998</v>
      </c>
      <c r="P39" s="17"/>
      <c r="Q39" s="122">
        <v>7.4598833000000004</v>
      </c>
      <c r="R39" s="82"/>
      <c r="S39" s="122">
        <f t="shared" si="1"/>
        <v>1.7533303</v>
      </c>
      <c r="T39" s="82">
        <v>5.7065530000000004</v>
      </c>
      <c r="U39" s="82"/>
      <c r="V39" s="17"/>
      <c r="W39" s="17"/>
      <c r="X39" s="17"/>
      <c r="Y39" s="17"/>
      <c r="Z39" s="3"/>
      <c r="AA39" s="17"/>
      <c r="AB39" s="17"/>
      <c r="AC39" s="17"/>
      <c r="AD39" s="3">
        <v>2017</v>
      </c>
      <c r="AE39" s="17">
        <v>20</v>
      </c>
      <c r="AF39" s="17" t="s">
        <v>76</v>
      </c>
      <c r="AG39" s="4" t="s">
        <v>186</v>
      </c>
      <c r="AH39" s="78">
        <v>3.6349999999999998</v>
      </c>
      <c r="AI39" s="17"/>
      <c r="AJ39" s="60"/>
    </row>
    <row r="40" spans="1:36" s="62" customFormat="1" ht="44.25" customHeight="1" x14ac:dyDescent="0.2">
      <c r="A40" s="216" t="s">
        <v>228</v>
      </c>
      <c r="B40" s="219" t="s">
        <v>262</v>
      </c>
      <c r="C40" s="3"/>
      <c r="D40" s="24"/>
      <c r="E40" s="24"/>
      <c r="F40" s="24"/>
      <c r="G40" s="24"/>
      <c r="H40" s="24"/>
      <c r="I40" s="17"/>
      <c r="J40" s="17"/>
      <c r="K40" s="17">
        <v>1970</v>
      </c>
      <c r="L40" s="17">
        <v>15</v>
      </c>
      <c r="M40" s="4" t="s">
        <v>75</v>
      </c>
      <c r="N40" s="4" t="s">
        <v>174</v>
      </c>
      <c r="O40" s="4">
        <v>1.21</v>
      </c>
      <c r="P40" s="17"/>
      <c r="Q40" s="122">
        <v>2.7132800000000001</v>
      </c>
      <c r="R40" s="82"/>
      <c r="S40" s="122">
        <f t="shared" si="1"/>
        <v>0.636517</v>
      </c>
      <c r="T40" s="82">
        <v>2.0767630000000001</v>
      </c>
      <c r="U40" s="82"/>
      <c r="V40" s="17"/>
      <c r="W40" s="17"/>
      <c r="X40" s="17"/>
      <c r="Y40" s="17"/>
      <c r="Z40" s="3"/>
      <c r="AA40" s="17"/>
      <c r="AB40" s="17"/>
      <c r="AC40" s="17"/>
      <c r="AD40" s="3">
        <v>2019</v>
      </c>
      <c r="AE40" s="17">
        <v>20</v>
      </c>
      <c r="AF40" s="17" t="s">
        <v>76</v>
      </c>
      <c r="AG40" s="4" t="s">
        <v>176</v>
      </c>
      <c r="AH40" s="78">
        <v>1.21</v>
      </c>
      <c r="AI40" s="17"/>
      <c r="AJ40" s="60"/>
    </row>
    <row r="41" spans="1:36" s="62" customFormat="1" ht="49.5" customHeight="1" x14ac:dyDescent="0.2">
      <c r="A41" s="216" t="s">
        <v>229</v>
      </c>
      <c r="B41" s="219" t="s">
        <v>263</v>
      </c>
      <c r="C41" s="3"/>
      <c r="D41" s="24"/>
      <c r="E41" s="24"/>
      <c r="F41" s="24"/>
      <c r="G41" s="24"/>
      <c r="H41" s="24"/>
      <c r="I41" s="17"/>
      <c r="J41" s="17"/>
      <c r="K41" s="17">
        <v>1961</v>
      </c>
      <c r="L41" s="17">
        <v>15</v>
      </c>
      <c r="M41" s="4" t="s">
        <v>75</v>
      </c>
      <c r="N41" s="4" t="s">
        <v>172</v>
      </c>
      <c r="O41" s="4">
        <v>2.21</v>
      </c>
      <c r="P41" s="17"/>
      <c r="Q41" s="122">
        <v>5.0307599999999999</v>
      </c>
      <c r="R41" s="82"/>
      <c r="S41" s="122">
        <f t="shared" si="1"/>
        <v>1.1838340000000001</v>
      </c>
      <c r="T41" s="82">
        <v>3.8469259999999998</v>
      </c>
      <c r="U41" s="82"/>
      <c r="V41" s="17"/>
      <c r="W41" s="17"/>
      <c r="X41" s="17"/>
      <c r="Y41" s="17"/>
      <c r="Z41" s="3"/>
      <c r="AA41" s="17"/>
      <c r="AB41" s="17"/>
      <c r="AC41" s="17"/>
      <c r="AD41" s="3">
        <v>2019</v>
      </c>
      <c r="AE41" s="17">
        <v>20</v>
      </c>
      <c r="AF41" s="17" t="s">
        <v>76</v>
      </c>
      <c r="AG41" s="4" t="s">
        <v>177</v>
      </c>
      <c r="AH41" s="78">
        <v>2.21</v>
      </c>
      <c r="AI41" s="17"/>
      <c r="AJ41" s="60"/>
    </row>
    <row r="42" spans="1:36" s="62" customFormat="1" ht="52.5" customHeight="1" x14ac:dyDescent="0.2">
      <c r="A42" s="216" t="s">
        <v>230</v>
      </c>
      <c r="B42" s="219" t="s">
        <v>264</v>
      </c>
      <c r="C42" s="3"/>
      <c r="D42" s="24"/>
      <c r="E42" s="24"/>
      <c r="F42" s="24"/>
      <c r="G42" s="24"/>
      <c r="H42" s="24"/>
      <c r="I42" s="17"/>
      <c r="J42" s="17"/>
      <c r="K42" s="17">
        <v>1961</v>
      </c>
      <c r="L42" s="17">
        <v>15</v>
      </c>
      <c r="M42" s="4" t="s">
        <v>75</v>
      </c>
      <c r="N42" s="4" t="s">
        <v>173</v>
      </c>
      <c r="O42" s="4">
        <v>5.2469999999999999</v>
      </c>
      <c r="P42" s="17"/>
      <c r="Q42" s="122">
        <v>9.9496070000000003</v>
      </c>
      <c r="R42" s="82"/>
      <c r="S42" s="122">
        <f t="shared" si="1"/>
        <v>2.150938</v>
      </c>
      <c r="T42" s="82">
        <v>7.7986690000000003</v>
      </c>
      <c r="U42" s="82"/>
      <c r="V42" s="17"/>
      <c r="W42" s="17"/>
      <c r="X42" s="17"/>
      <c r="Y42" s="17"/>
      <c r="Z42" s="3"/>
      <c r="AA42" s="17"/>
      <c r="AB42" s="17"/>
      <c r="AC42" s="17"/>
      <c r="AD42" s="3">
        <v>2016</v>
      </c>
      <c r="AE42" s="17">
        <v>20</v>
      </c>
      <c r="AF42" s="17" t="s">
        <v>76</v>
      </c>
      <c r="AG42" s="4" t="s">
        <v>177</v>
      </c>
      <c r="AH42" s="78">
        <v>5.2469999999999999</v>
      </c>
      <c r="AI42" s="17"/>
      <c r="AJ42" s="60"/>
    </row>
    <row r="43" spans="1:36" s="62" customFormat="1" ht="36" customHeight="1" x14ac:dyDescent="0.2">
      <c r="A43" s="216" t="s">
        <v>231</v>
      </c>
      <c r="B43" s="220" t="s">
        <v>265</v>
      </c>
      <c r="C43" s="3"/>
      <c r="D43" s="24"/>
      <c r="E43" s="24"/>
      <c r="F43" s="24"/>
      <c r="G43" s="2"/>
      <c r="H43" s="24"/>
      <c r="I43" s="17"/>
      <c r="J43" s="72"/>
      <c r="K43" s="17">
        <v>1990</v>
      </c>
      <c r="L43" s="17">
        <v>15</v>
      </c>
      <c r="M43" s="4" t="s">
        <v>75</v>
      </c>
      <c r="N43" s="4" t="s">
        <v>171</v>
      </c>
      <c r="O43" s="4">
        <v>1.76</v>
      </c>
      <c r="P43" s="65"/>
      <c r="Q43" s="122">
        <f>'2015 год Пр 1.2 '!R41</f>
        <v>3.3886820000000002</v>
      </c>
      <c r="R43" s="82"/>
      <c r="S43" s="122">
        <f t="shared" si="1"/>
        <v>1.5675780000000001</v>
      </c>
      <c r="T43" s="82">
        <v>1.8211040000000001</v>
      </c>
      <c r="U43" s="128"/>
      <c r="V43" s="74"/>
      <c r="W43" s="74"/>
      <c r="X43" s="74"/>
      <c r="Y43" s="74"/>
      <c r="Z43" s="59"/>
      <c r="AA43" s="74"/>
      <c r="AB43" s="74"/>
      <c r="AC43" s="74"/>
      <c r="AD43" s="4">
        <v>2015</v>
      </c>
      <c r="AE43" s="17">
        <v>20</v>
      </c>
      <c r="AF43" s="17" t="s">
        <v>76</v>
      </c>
      <c r="AG43" s="4" t="s">
        <v>177</v>
      </c>
      <c r="AH43" s="17">
        <v>1.76</v>
      </c>
      <c r="AI43" s="17"/>
      <c r="AJ43" s="17"/>
    </row>
    <row r="44" spans="1:36" s="62" customFormat="1" ht="44.25" customHeight="1" x14ac:dyDescent="0.2">
      <c r="A44" s="216" t="s">
        <v>232</v>
      </c>
      <c r="B44" s="219" t="s">
        <v>126</v>
      </c>
      <c r="C44" s="3"/>
      <c r="D44" s="24"/>
      <c r="E44" s="24"/>
      <c r="F44" s="24"/>
      <c r="G44" s="24"/>
      <c r="H44" s="24"/>
      <c r="I44" s="17"/>
      <c r="J44" s="17"/>
      <c r="K44" s="17">
        <v>1976</v>
      </c>
      <c r="L44" s="17">
        <v>15</v>
      </c>
      <c r="M44" s="4" t="s">
        <v>75</v>
      </c>
      <c r="N44" s="4" t="s">
        <v>163</v>
      </c>
      <c r="O44" s="4">
        <v>0.57499999999999996</v>
      </c>
      <c r="P44" s="17"/>
      <c r="Q44" s="122">
        <v>1.433084</v>
      </c>
      <c r="R44" s="82"/>
      <c r="S44" s="122">
        <f t="shared" si="1"/>
        <v>0.40646000000000004</v>
      </c>
      <c r="T44" s="82">
        <v>1.026624</v>
      </c>
      <c r="U44" s="82"/>
      <c r="V44" s="17"/>
      <c r="W44" s="17"/>
      <c r="X44" s="17"/>
      <c r="Y44" s="17"/>
      <c r="Z44" s="3"/>
      <c r="AA44" s="17"/>
      <c r="AB44" s="17"/>
      <c r="AC44" s="17"/>
      <c r="AD44" s="3">
        <v>2018</v>
      </c>
      <c r="AE44" s="17">
        <v>20</v>
      </c>
      <c r="AF44" s="17" t="s">
        <v>76</v>
      </c>
      <c r="AG44" s="17" t="s">
        <v>175</v>
      </c>
      <c r="AH44" s="78">
        <v>0.57499999999999996</v>
      </c>
      <c r="AI44" s="17"/>
      <c r="AJ44" s="60"/>
    </row>
    <row r="45" spans="1:36" s="201" customFormat="1" ht="15" x14ac:dyDescent="0.2">
      <c r="A45" s="217" t="s">
        <v>233</v>
      </c>
      <c r="B45" s="221" t="s">
        <v>199</v>
      </c>
      <c r="C45" s="196"/>
      <c r="D45" s="196"/>
      <c r="E45" s="196"/>
      <c r="F45" s="196"/>
      <c r="G45" s="196"/>
      <c r="H45" s="196"/>
      <c r="I45" s="197"/>
      <c r="J45" s="197"/>
      <c r="K45" s="197"/>
      <c r="L45" s="197"/>
      <c r="M45" s="197"/>
      <c r="N45" s="197"/>
      <c r="O45" s="199">
        <f>SUM(O46:O58)</f>
        <v>8.0889999999999986</v>
      </c>
      <c r="P45" s="199"/>
      <c r="Q45" s="199">
        <f>SUM(Q46:Q58)</f>
        <v>9.0385251799999988</v>
      </c>
      <c r="R45" s="199"/>
      <c r="S45" s="199">
        <f>SUM(S46:S58)</f>
        <v>3.3801591800000002</v>
      </c>
      <c r="T45" s="199">
        <f>SUM(T46:T58)</f>
        <v>5.6583659999999991</v>
      </c>
      <c r="U45" s="199"/>
      <c r="V45" s="199"/>
      <c r="W45" s="199"/>
      <c r="X45" s="199"/>
      <c r="Y45" s="199"/>
      <c r="Z45" s="199"/>
      <c r="AA45" s="199"/>
      <c r="AB45" s="199"/>
      <c r="AC45" s="199"/>
      <c r="AD45" s="199"/>
      <c r="AE45" s="199"/>
      <c r="AF45" s="199"/>
      <c r="AG45" s="199"/>
      <c r="AH45" s="199">
        <f>SUM(AH46:AH58)</f>
        <v>8.0889999999999986</v>
      </c>
      <c r="AI45" s="197"/>
      <c r="AJ45" s="200"/>
    </row>
    <row r="46" spans="1:36" s="20" customFormat="1" ht="38.25" x14ac:dyDescent="0.2">
      <c r="A46" s="216" t="s">
        <v>234</v>
      </c>
      <c r="B46" s="219" t="s">
        <v>266</v>
      </c>
      <c r="C46" s="3"/>
      <c r="D46" s="24"/>
      <c r="E46" s="24"/>
      <c r="F46" s="24"/>
      <c r="G46" s="24"/>
      <c r="H46" s="24"/>
      <c r="I46" s="17"/>
      <c r="J46" s="17"/>
      <c r="K46" s="17">
        <v>1980</v>
      </c>
      <c r="L46" s="17">
        <v>15</v>
      </c>
      <c r="M46" s="4" t="s">
        <v>75</v>
      </c>
      <c r="N46" s="4" t="s">
        <v>163</v>
      </c>
      <c r="O46" s="4">
        <v>0.46300000000000002</v>
      </c>
      <c r="P46" s="17"/>
      <c r="Q46" s="122">
        <v>0.47636718</v>
      </c>
      <c r="R46" s="82"/>
      <c r="S46" s="122">
        <f>Q46-T46</f>
        <v>0.17791318</v>
      </c>
      <c r="T46" s="82">
        <v>0.298454</v>
      </c>
      <c r="U46" s="82"/>
      <c r="V46" s="17"/>
      <c r="W46" s="17"/>
      <c r="X46" s="17"/>
      <c r="Y46" s="17"/>
      <c r="Z46" s="3"/>
      <c r="AA46" s="17"/>
      <c r="AB46" s="17"/>
      <c r="AC46" s="17"/>
      <c r="AD46" s="3">
        <v>2015</v>
      </c>
      <c r="AE46" s="17">
        <v>20</v>
      </c>
      <c r="AF46" s="17" t="s">
        <v>76</v>
      </c>
      <c r="AG46" s="17" t="s">
        <v>175</v>
      </c>
      <c r="AH46" s="78">
        <v>0.46300000000000002</v>
      </c>
      <c r="AI46" s="17"/>
      <c r="AJ46" s="7"/>
    </row>
    <row r="47" spans="1:36" s="20" customFormat="1" ht="31.5" customHeight="1" x14ac:dyDescent="0.2">
      <c r="A47" s="216" t="s">
        <v>235</v>
      </c>
      <c r="B47" s="219" t="s">
        <v>267</v>
      </c>
      <c r="C47" s="3"/>
      <c r="D47" s="24"/>
      <c r="E47" s="24"/>
      <c r="F47" s="24"/>
      <c r="G47" s="24"/>
      <c r="H47" s="24"/>
      <c r="I47" s="17"/>
      <c r="J47" s="17"/>
      <c r="K47" s="17">
        <v>1988</v>
      </c>
      <c r="L47" s="17">
        <v>15</v>
      </c>
      <c r="M47" s="4" t="s">
        <v>75</v>
      </c>
      <c r="N47" s="4" t="s">
        <v>163</v>
      </c>
      <c r="O47" s="4">
        <v>0.71599999999999997</v>
      </c>
      <c r="P47" s="17"/>
      <c r="Q47" s="122">
        <v>0.80294200000000004</v>
      </c>
      <c r="R47" s="82"/>
      <c r="S47" s="122">
        <f>Q47-T47</f>
        <v>0.29934500000000008</v>
      </c>
      <c r="T47" s="82">
        <v>0.50359699999999996</v>
      </c>
      <c r="U47" s="82"/>
      <c r="V47" s="17"/>
      <c r="W47" s="17"/>
      <c r="X47" s="17"/>
      <c r="Y47" s="17"/>
      <c r="Z47" s="3"/>
      <c r="AA47" s="17"/>
      <c r="AB47" s="17"/>
      <c r="AC47" s="17"/>
      <c r="AD47" s="3">
        <v>2018</v>
      </c>
      <c r="AE47" s="17">
        <v>20</v>
      </c>
      <c r="AF47" s="17" t="s">
        <v>76</v>
      </c>
      <c r="AG47" s="17" t="s">
        <v>175</v>
      </c>
      <c r="AH47" s="78">
        <v>0.71599999999999997</v>
      </c>
      <c r="AI47" s="17"/>
      <c r="AJ47" s="7"/>
    </row>
    <row r="48" spans="1:36" s="20" customFormat="1" ht="18" customHeight="1" x14ac:dyDescent="0.2">
      <c r="A48" s="216" t="s">
        <v>236</v>
      </c>
      <c r="B48" s="219" t="s">
        <v>268</v>
      </c>
      <c r="C48" s="3"/>
      <c r="D48" s="24"/>
      <c r="E48" s="24"/>
      <c r="F48" s="24"/>
      <c r="G48" s="24"/>
      <c r="H48" s="24"/>
      <c r="I48" s="17"/>
      <c r="J48" s="17"/>
      <c r="K48" s="17">
        <v>1990</v>
      </c>
      <c r="L48" s="17">
        <v>15</v>
      </c>
      <c r="M48" s="4" t="s">
        <v>75</v>
      </c>
      <c r="N48" s="4" t="s">
        <v>164</v>
      </c>
      <c r="O48" s="4">
        <v>0.6</v>
      </c>
      <c r="P48" s="17"/>
      <c r="Q48" s="78">
        <v>0.68395399999999995</v>
      </c>
      <c r="R48" s="82"/>
      <c r="S48" s="122">
        <f>Q48-T48</f>
        <v>0.25783399999999995</v>
      </c>
      <c r="T48" s="82">
        <v>0.42612</v>
      </c>
      <c r="U48" s="82"/>
      <c r="V48" s="17"/>
      <c r="W48" s="17"/>
      <c r="X48" s="17"/>
      <c r="Y48" s="17"/>
      <c r="Z48" s="3"/>
      <c r="AA48" s="17"/>
      <c r="AB48" s="17"/>
      <c r="AC48" s="17"/>
      <c r="AD48" s="3">
        <v>2017</v>
      </c>
      <c r="AE48" s="17">
        <v>20</v>
      </c>
      <c r="AF48" s="17" t="s">
        <v>76</v>
      </c>
      <c r="AG48" s="17" t="s">
        <v>175</v>
      </c>
      <c r="AH48" s="78">
        <v>0.6</v>
      </c>
      <c r="AI48" s="17"/>
      <c r="AJ48" s="7"/>
    </row>
    <row r="49" spans="1:36" s="20" customFormat="1" ht="29.25" customHeight="1" x14ac:dyDescent="0.2">
      <c r="A49" s="216" t="s">
        <v>237</v>
      </c>
      <c r="B49" s="219" t="s">
        <v>269</v>
      </c>
      <c r="C49" s="3"/>
      <c r="D49" s="24"/>
      <c r="E49" s="24"/>
      <c r="F49" s="24"/>
      <c r="G49" s="24"/>
      <c r="H49" s="24"/>
      <c r="I49" s="17"/>
      <c r="J49" s="17"/>
      <c r="K49" s="17">
        <v>1969</v>
      </c>
      <c r="L49" s="17">
        <v>15</v>
      </c>
      <c r="M49" s="4" t="s">
        <v>75</v>
      </c>
      <c r="N49" s="4" t="s">
        <v>164</v>
      </c>
      <c r="O49" s="4">
        <v>0.42</v>
      </c>
      <c r="P49" s="17"/>
      <c r="Q49" s="122">
        <v>0.48146359999999999</v>
      </c>
      <c r="R49" s="82"/>
      <c r="S49" s="122">
        <f>Q49-T49</f>
        <v>0.18152360000000001</v>
      </c>
      <c r="T49" s="82">
        <v>0.29993999999999998</v>
      </c>
      <c r="U49" s="82"/>
      <c r="V49" s="17"/>
      <c r="W49" s="17"/>
      <c r="X49" s="17"/>
      <c r="Y49" s="17"/>
      <c r="Z49" s="3"/>
      <c r="AA49" s="17"/>
      <c r="AB49" s="17"/>
      <c r="AC49" s="17"/>
      <c r="AD49" s="3">
        <v>2017</v>
      </c>
      <c r="AE49" s="17">
        <v>20</v>
      </c>
      <c r="AF49" s="17" t="s">
        <v>76</v>
      </c>
      <c r="AG49" s="17" t="s">
        <v>175</v>
      </c>
      <c r="AH49" s="78">
        <v>0.42</v>
      </c>
      <c r="AI49" s="17"/>
      <c r="AJ49" s="7"/>
    </row>
    <row r="50" spans="1:36" s="20" customFormat="1" ht="30" customHeight="1" x14ac:dyDescent="0.2">
      <c r="A50" s="216" t="s">
        <v>238</v>
      </c>
      <c r="B50" s="219" t="s">
        <v>270</v>
      </c>
      <c r="C50" s="3"/>
      <c r="D50" s="24"/>
      <c r="E50" s="24"/>
      <c r="F50" s="24"/>
      <c r="G50" s="24"/>
      <c r="H50" s="24"/>
      <c r="I50" s="17"/>
      <c r="J50" s="17"/>
      <c r="K50" s="17">
        <v>1985</v>
      </c>
      <c r="L50" s="17">
        <v>15</v>
      </c>
      <c r="M50" s="4" t="s">
        <v>75</v>
      </c>
      <c r="N50" s="4" t="s">
        <v>163</v>
      </c>
      <c r="O50" s="4">
        <v>0.55000000000000004</v>
      </c>
      <c r="P50" s="17"/>
      <c r="Q50" s="122">
        <v>0.58241609999999999</v>
      </c>
      <c r="R50" s="82"/>
      <c r="S50" s="122">
        <f t="shared" ref="S50:S58" si="2">Q50-T50</f>
        <v>0.21637010000000001</v>
      </c>
      <c r="T50" s="82">
        <v>0.36604599999999998</v>
      </c>
      <c r="U50" s="82"/>
      <c r="V50" s="17"/>
      <c r="W50" s="17"/>
      <c r="X50" s="17"/>
      <c r="Y50" s="17"/>
      <c r="Z50" s="3"/>
      <c r="AA50" s="17"/>
      <c r="AB50" s="17"/>
      <c r="AC50" s="17"/>
      <c r="AD50" s="3">
        <v>2017</v>
      </c>
      <c r="AE50" s="17">
        <v>20</v>
      </c>
      <c r="AF50" s="17" t="s">
        <v>76</v>
      </c>
      <c r="AG50" s="17" t="s">
        <v>175</v>
      </c>
      <c r="AH50" s="78">
        <v>0.55000000000000004</v>
      </c>
      <c r="AI50" s="17"/>
      <c r="AJ50" s="7"/>
    </row>
    <row r="51" spans="1:36" s="20" customFormat="1" ht="30.75" customHeight="1" x14ac:dyDescent="0.2">
      <c r="A51" s="216" t="s">
        <v>239</v>
      </c>
      <c r="B51" s="219" t="s">
        <v>271</v>
      </c>
      <c r="C51" s="3"/>
      <c r="D51" s="24"/>
      <c r="E51" s="24"/>
      <c r="F51" s="24"/>
      <c r="G51" s="24"/>
      <c r="H51" s="24"/>
      <c r="I51" s="17"/>
      <c r="J51" s="17"/>
      <c r="K51" s="17">
        <v>1979</v>
      </c>
      <c r="L51" s="17">
        <v>15</v>
      </c>
      <c r="M51" s="4" t="s">
        <v>75</v>
      </c>
      <c r="N51" s="4" t="s">
        <v>163</v>
      </c>
      <c r="O51" s="4">
        <v>1.1000000000000001</v>
      </c>
      <c r="P51" s="17"/>
      <c r="Q51" s="122">
        <v>1.1532978</v>
      </c>
      <c r="R51" s="82"/>
      <c r="S51" s="122">
        <f t="shared" si="2"/>
        <v>0.41952080000000003</v>
      </c>
      <c r="T51" s="82">
        <v>0.73377700000000001</v>
      </c>
      <c r="U51" s="82"/>
      <c r="V51" s="17"/>
      <c r="W51" s="17"/>
      <c r="X51" s="17"/>
      <c r="Y51" s="17"/>
      <c r="Z51" s="3"/>
      <c r="AA51" s="17"/>
      <c r="AB51" s="17"/>
      <c r="AC51" s="17"/>
      <c r="AD51" s="3">
        <v>2017</v>
      </c>
      <c r="AE51" s="17">
        <v>20</v>
      </c>
      <c r="AF51" s="17" t="s">
        <v>76</v>
      </c>
      <c r="AG51" s="17" t="s">
        <v>175</v>
      </c>
      <c r="AH51" s="78">
        <v>1.1000000000000001</v>
      </c>
      <c r="AI51" s="17"/>
      <c r="AJ51" s="7"/>
    </row>
    <row r="52" spans="1:36" s="20" customFormat="1" ht="31.5" customHeight="1" x14ac:dyDescent="0.2">
      <c r="A52" s="216" t="s">
        <v>240</v>
      </c>
      <c r="B52" s="219" t="s">
        <v>272</v>
      </c>
      <c r="C52" s="3"/>
      <c r="D52" s="24"/>
      <c r="E52" s="24"/>
      <c r="F52" s="24"/>
      <c r="G52" s="24"/>
      <c r="H52" s="24"/>
      <c r="I52" s="17"/>
      <c r="J52" s="17"/>
      <c r="K52" s="17">
        <v>1980</v>
      </c>
      <c r="L52" s="17">
        <v>15</v>
      </c>
      <c r="M52" s="4" t="s">
        <v>75</v>
      </c>
      <c r="N52" s="4" t="s">
        <v>163</v>
      </c>
      <c r="O52" s="4">
        <v>0.55000000000000004</v>
      </c>
      <c r="P52" s="17"/>
      <c r="Q52" s="122">
        <v>0.60979000000000005</v>
      </c>
      <c r="R52" s="82"/>
      <c r="S52" s="122">
        <f t="shared" si="2"/>
        <v>0.22654000000000007</v>
      </c>
      <c r="T52" s="82">
        <v>0.38324999999999998</v>
      </c>
      <c r="U52" s="82"/>
      <c r="V52" s="17"/>
      <c r="W52" s="17"/>
      <c r="X52" s="17"/>
      <c r="Y52" s="17"/>
      <c r="Z52" s="3"/>
      <c r="AA52" s="17"/>
      <c r="AB52" s="17"/>
      <c r="AC52" s="17"/>
      <c r="AD52" s="3">
        <v>2018</v>
      </c>
      <c r="AE52" s="17">
        <v>20</v>
      </c>
      <c r="AF52" s="17" t="s">
        <v>76</v>
      </c>
      <c r="AG52" s="17" t="s">
        <v>175</v>
      </c>
      <c r="AH52" s="78">
        <v>0.55000000000000004</v>
      </c>
      <c r="AI52" s="17"/>
      <c r="AJ52" s="7"/>
    </row>
    <row r="53" spans="1:36" s="20" customFormat="1" ht="45" x14ac:dyDescent="0.2">
      <c r="A53" s="216" t="s">
        <v>241</v>
      </c>
      <c r="B53" s="219" t="s">
        <v>273</v>
      </c>
      <c r="C53" s="3"/>
      <c r="D53" s="24"/>
      <c r="E53" s="24"/>
      <c r="F53" s="24"/>
      <c r="G53" s="24"/>
      <c r="H53" s="24"/>
      <c r="I53" s="17"/>
      <c r="J53" s="17"/>
      <c r="K53" s="17">
        <v>1970</v>
      </c>
      <c r="L53" s="17">
        <v>15</v>
      </c>
      <c r="M53" s="4" t="s">
        <v>75</v>
      </c>
      <c r="N53" s="4" t="s">
        <v>163</v>
      </c>
      <c r="O53" s="4">
        <v>0.47499999999999998</v>
      </c>
      <c r="P53" s="17"/>
      <c r="Q53" s="122">
        <v>0.55307779999999995</v>
      </c>
      <c r="R53" s="82"/>
      <c r="S53" s="122">
        <f t="shared" si="2"/>
        <v>0.20762979999999998</v>
      </c>
      <c r="T53" s="82">
        <v>0.34544799999999998</v>
      </c>
      <c r="U53" s="82"/>
      <c r="V53" s="17"/>
      <c r="W53" s="17"/>
      <c r="X53" s="17"/>
      <c r="Y53" s="17"/>
      <c r="Z53" s="3"/>
      <c r="AA53" s="17"/>
      <c r="AB53" s="17"/>
      <c r="AC53" s="17"/>
      <c r="AD53" s="3">
        <v>2018</v>
      </c>
      <c r="AE53" s="17">
        <v>20</v>
      </c>
      <c r="AF53" s="17" t="s">
        <v>76</v>
      </c>
      <c r="AG53" s="17" t="s">
        <v>175</v>
      </c>
      <c r="AH53" s="78">
        <v>0.47499999999999998</v>
      </c>
      <c r="AI53" s="17"/>
      <c r="AJ53" s="7"/>
    </row>
    <row r="54" spans="1:36" s="62" customFormat="1" ht="38.25" x14ac:dyDescent="0.2">
      <c r="A54" s="216" t="s">
        <v>242</v>
      </c>
      <c r="B54" s="219" t="s">
        <v>274</v>
      </c>
      <c r="C54" s="3"/>
      <c r="D54" s="24"/>
      <c r="E54" s="24"/>
      <c r="F54" s="24"/>
      <c r="G54" s="24"/>
      <c r="H54" s="24"/>
      <c r="I54" s="17"/>
      <c r="J54" s="17"/>
      <c r="K54" s="17">
        <v>1957</v>
      </c>
      <c r="L54" s="17">
        <v>15</v>
      </c>
      <c r="M54" s="4" t="s">
        <v>75</v>
      </c>
      <c r="N54" s="4" t="s">
        <v>163</v>
      </c>
      <c r="O54" s="4">
        <v>0.8</v>
      </c>
      <c r="P54" s="17"/>
      <c r="Q54" s="122">
        <v>0.8877022</v>
      </c>
      <c r="R54" s="82"/>
      <c r="S54" s="122">
        <f t="shared" si="2"/>
        <v>0.33364419999999995</v>
      </c>
      <c r="T54" s="82">
        <v>0.55405800000000005</v>
      </c>
      <c r="U54" s="82"/>
      <c r="V54" s="17"/>
      <c r="W54" s="17"/>
      <c r="X54" s="17"/>
      <c r="Y54" s="17"/>
      <c r="Z54" s="3"/>
      <c r="AA54" s="17"/>
      <c r="AB54" s="17"/>
      <c r="AC54" s="17"/>
      <c r="AD54" s="3">
        <v>2017</v>
      </c>
      <c r="AE54" s="17">
        <v>20</v>
      </c>
      <c r="AF54" s="17" t="s">
        <v>76</v>
      </c>
      <c r="AG54" s="17" t="s">
        <v>175</v>
      </c>
      <c r="AH54" s="78">
        <v>0.8</v>
      </c>
      <c r="AI54" s="17"/>
      <c r="AJ54" s="60"/>
    </row>
    <row r="55" spans="1:36" s="62" customFormat="1" ht="38.25" x14ac:dyDescent="0.2">
      <c r="A55" s="216" t="s">
        <v>243</v>
      </c>
      <c r="B55" s="219" t="s">
        <v>275</v>
      </c>
      <c r="C55" s="3"/>
      <c r="D55" s="24"/>
      <c r="E55" s="24"/>
      <c r="F55" s="24"/>
      <c r="G55" s="24"/>
      <c r="H55" s="24"/>
      <c r="I55" s="17"/>
      <c r="J55" s="17"/>
      <c r="K55" s="17">
        <v>1970</v>
      </c>
      <c r="L55" s="17">
        <v>15</v>
      </c>
      <c r="M55" s="4" t="s">
        <v>75</v>
      </c>
      <c r="N55" s="4" t="s">
        <v>163</v>
      </c>
      <c r="O55" s="4">
        <v>0.6</v>
      </c>
      <c r="P55" s="17"/>
      <c r="Q55" s="122">
        <v>0.74760899999999997</v>
      </c>
      <c r="R55" s="82"/>
      <c r="S55" s="122">
        <f t="shared" si="2"/>
        <v>0.28183099999999994</v>
      </c>
      <c r="T55" s="82">
        <v>0.46577800000000003</v>
      </c>
      <c r="U55" s="82"/>
      <c r="V55" s="17"/>
      <c r="W55" s="17"/>
      <c r="X55" s="17"/>
      <c r="Y55" s="17"/>
      <c r="Z55" s="3"/>
      <c r="AA55" s="17"/>
      <c r="AB55" s="17"/>
      <c r="AC55" s="17"/>
      <c r="AD55" s="3">
        <v>2019</v>
      </c>
      <c r="AE55" s="17">
        <v>20</v>
      </c>
      <c r="AF55" s="17" t="s">
        <v>76</v>
      </c>
      <c r="AG55" s="17" t="s">
        <v>175</v>
      </c>
      <c r="AH55" s="78">
        <v>0.6</v>
      </c>
      <c r="AI55" s="17"/>
      <c r="AJ55" s="60"/>
    </row>
    <row r="56" spans="1:36" s="62" customFormat="1" ht="45" x14ac:dyDescent="0.2">
      <c r="A56" s="216" t="s">
        <v>244</v>
      </c>
      <c r="B56" s="219" t="s">
        <v>276</v>
      </c>
      <c r="C56" s="3"/>
      <c r="D56" s="24"/>
      <c r="E56" s="24"/>
      <c r="F56" s="24"/>
      <c r="G56" s="24"/>
      <c r="H56" s="24"/>
      <c r="I56" s="17"/>
      <c r="J56" s="17"/>
      <c r="K56" s="17">
        <v>1957</v>
      </c>
      <c r="L56" s="17">
        <v>15</v>
      </c>
      <c r="M56" s="4" t="s">
        <v>75</v>
      </c>
      <c r="N56" s="4" t="s">
        <v>163</v>
      </c>
      <c r="O56" s="4">
        <v>0.7</v>
      </c>
      <c r="P56" s="17"/>
      <c r="Q56" s="122">
        <v>0.81562100000000004</v>
      </c>
      <c r="R56" s="82"/>
      <c r="S56" s="122">
        <f t="shared" si="2"/>
        <v>0.30808400000000002</v>
      </c>
      <c r="T56" s="82">
        <v>0.50753700000000002</v>
      </c>
      <c r="U56" s="82"/>
      <c r="V56" s="17"/>
      <c r="W56" s="17"/>
      <c r="X56" s="17"/>
      <c r="Y56" s="17"/>
      <c r="Z56" s="3"/>
      <c r="AA56" s="17"/>
      <c r="AB56" s="17"/>
      <c r="AC56" s="17"/>
      <c r="AD56" s="3">
        <v>2018</v>
      </c>
      <c r="AE56" s="17">
        <v>20</v>
      </c>
      <c r="AF56" s="17" t="s">
        <v>76</v>
      </c>
      <c r="AG56" s="17" t="s">
        <v>175</v>
      </c>
      <c r="AH56" s="78">
        <v>0.7</v>
      </c>
      <c r="AI56" s="17"/>
      <c r="AJ56" s="60"/>
    </row>
    <row r="57" spans="1:36" s="62" customFormat="1" ht="23.25" customHeight="1" x14ac:dyDescent="0.2">
      <c r="A57" s="216" t="s">
        <v>245</v>
      </c>
      <c r="B57" s="219" t="s">
        <v>277</v>
      </c>
      <c r="C57" s="3"/>
      <c r="D57" s="24"/>
      <c r="E57" s="24"/>
      <c r="F57" s="24"/>
      <c r="G57" s="24"/>
      <c r="H57" s="24"/>
      <c r="I57" s="17"/>
      <c r="J57" s="17"/>
      <c r="K57" s="17">
        <v>1977</v>
      </c>
      <c r="L57" s="17">
        <v>15</v>
      </c>
      <c r="M57" s="4" t="s">
        <v>75</v>
      </c>
      <c r="N57" s="4" t="s">
        <v>163</v>
      </c>
      <c r="O57" s="4">
        <v>0.45</v>
      </c>
      <c r="P57" s="17"/>
      <c r="Q57" s="122">
        <v>0.54339400000000004</v>
      </c>
      <c r="R57" s="82"/>
      <c r="S57" s="122">
        <f t="shared" si="2"/>
        <v>0.20360200000000006</v>
      </c>
      <c r="T57" s="82">
        <v>0.33979199999999998</v>
      </c>
      <c r="U57" s="82"/>
      <c r="V57" s="17"/>
      <c r="W57" s="17"/>
      <c r="X57" s="17"/>
      <c r="Y57" s="17"/>
      <c r="Z57" s="3"/>
      <c r="AA57" s="17"/>
      <c r="AB57" s="17"/>
      <c r="AC57" s="17"/>
      <c r="AD57" s="3">
        <v>2018</v>
      </c>
      <c r="AE57" s="17">
        <v>20</v>
      </c>
      <c r="AF57" s="17" t="s">
        <v>76</v>
      </c>
      <c r="AG57" s="17" t="s">
        <v>175</v>
      </c>
      <c r="AH57" s="78">
        <v>0.45</v>
      </c>
      <c r="AI57" s="17"/>
      <c r="AJ57" s="60"/>
    </row>
    <row r="58" spans="1:36" s="62" customFormat="1" ht="32.25" customHeight="1" x14ac:dyDescent="0.2">
      <c r="A58" s="216" t="s">
        <v>246</v>
      </c>
      <c r="B58" s="219" t="s">
        <v>278</v>
      </c>
      <c r="C58" s="3"/>
      <c r="D58" s="24"/>
      <c r="E58" s="24"/>
      <c r="F58" s="24"/>
      <c r="G58" s="24"/>
      <c r="H58" s="24"/>
      <c r="I58" s="17"/>
      <c r="J58" s="17"/>
      <c r="K58" s="17">
        <v>1977</v>
      </c>
      <c r="L58" s="17">
        <v>15</v>
      </c>
      <c r="M58" s="4" t="s">
        <v>75</v>
      </c>
      <c r="N58" s="4" t="s">
        <v>164</v>
      </c>
      <c r="O58" s="4">
        <v>0.66500000000000004</v>
      </c>
      <c r="P58" s="17"/>
      <c r="Q58" s="122">
        <v>0.70089049999999997</v>
      </c>
      <c r="R58" s="82"/>
      <c r="S58" s="122">
        <f t="shared" si="2"/>
        <v>0.26632149999999999</v>
      </c>
      <c r="T58" s="82">
        <v>0.43456899999999998</v>
      </c>
      <c r="U58" s="82"/>
      <c r="V58" s="17"/>
      <c r="W58" s="17"/>
      <c r="X58" s="17"/>
      <c r="Y58" s="17"/>
      <c r="Z58" s="3"/>
      <c r="AA58" s="17"/>
      <c r="AB58" s="17"/>
      <c r="AC58" s="17"/>
      <c r="AD58" s="3">
        <v>2015</v>
      </c>
      <c r="AE58" s="17">
        <v>20</v>
      </c>
      <c r="AF58" s="17" t="s">
        <v>76</v>
      </c>
      <c r="AG58" s="17" t="s">
        <v>175</v>
      </c>
      <c r="AH58" s="78">
        <v>0.66500000000000004</v>
      </c>
      <c r="AI58" s="17"/>
      <c r="AJ58" s="60"/>
    </row>
    <row r="59" spans="1:36" s="20" customFormat="1" ht="25.5" x14ac:dyDescent="0.2">
      <c r="A59" s="1" t="s">
        <v>14</v>
      </c>
      <c r="B59" s="35" t="s">
        <v>17</v>
      </c>
      <c r="C59" s="3"/>
      <c r="D59" s="24"/>
      <c r="E59" s="24"/>
      <c r="F59" s="24"/>
      <c r="G59" s="24"/>
      <c r="H59" s="24"/>
      <c r="I59" s="17"/>
      <c r="J59" s="17"/>
      <c r="K59" s="17"/>
      <c r="L59" s="17"/>
      <c r="M59" s="17"/>
      <c r="N59" s="17"/>
      <c r="O59" s="17"/>
      <c r="P59" s="17"/>
      <c r="Q59" s="123"/>
      <c r="R59" s="82"/>
      <c r="S59" s="82"/>
      <c r="T59" s="82"/>
      <c r="U59" s="82"/>
      <c r="V59" s="17"/>
      <c r="W59" s="17"/>
      <c r="X59" s="17"/>
      <c r="Y59" s="17"/>
      <c r="Z59" s="3"/>
      <c r="AA59" s="17"/>
      <c r="AB59" s="17"/>
      <c r="AC59" s="17"/>
      <c r="AD59" s="3"/>
      <c r="AE59" s="17"/>
      <c r="AF59" s="17"/>
      <c r="AG59" s="17"/>
      <c r="AH59" s="17"/>
      <c r="AI59" s="17"/>
      <c r="AJ59" s="7"/>
    </row>
    <row r="60" spans="1:36" s="20" customFormat="1" x14ac:dyDescent="0.2">
      <c r="A60" s="1"/>
      <c r="B60" s="37"/>
      <c r="C60" s="3"/>
      <c r="D60" s="24"/>
      <c r="E60" s="24"/>
      <c r="F60" s="24"/>
      <c r="G60" s="24"/>
      <c r="H60" s="24"/>
      <c r="I60" s="17"/>
      <c r="J60" s="17"/>
      <c r="K60" s="17"/>
      <c r="L60" s="17"/>
      <c r="M60" s="17"/>
      <c r="N60" s="17"/>
      <c r="O60" s="17"/>
      <c r="P60" s="17"/>
      <c r="Q60" s="123"/>
      <c r="R60" s="82"/>
      <c r="S60" s="82"/>
      <c r="T60" s="82"/>
      <c r="U60" s="82"/>
      <c r="V60" s="17"/>
      <c r="W60" s="17"/>
      <c r="X60" s="17"/>
      <c r="Y60" s="17"/>
      <c r="Z60" s="3"/>
      <c r="AA60" s="17"/>
      <c r="AB60" s="17"/>
      <c r="AC60" s="17"/>
      <c r="AD60" s="3"/>
      <c r="AE60" s="17"/>
      <c r="AF60" s="17"/>
      <c r="AG60" s="17"/>
      <c r="AH60" s="17"/>
      <c r="AI60" s="17"/>
      <c r="AJ60" s="7"/>
    </row>
    <row r="61" spans="1:36" s="91" customFormat="1" ht="28.5" x14ac:dyDescent="0.25">
      <c r="A61" s="216" t="s">
        <v>15</v>
      </c>
      <c r="B61" s="261" t="s">
        <v>18</v>
      </c>
      <c r="C61" s="262"/>
      <c r="D61" s="263"/>
      <c r="E61" s="263"/>
      <c r="F61" s="263"/>
      <c r="G61" s="263"/>
      <c r="H61" s="263"/>
      <c r="I61" s="264"/>
      <c r="J61" s="264"/>
      <c r="K61" s="264"/>
      <c r="L61" s="264"/>
      <c r="M61" s="264"/>
      <c r="N61" s="264"/>
      <c r="O61" s="264"/>
      <c r="P61" s="264"/>
      <c r="Q61" s="265"/>
      <c r="R61" s="266"/>
      <c r="S61" s="266"/>
      <c r="T61" s="266"/>
      <c r="U61" s="266"/>
      <c r="V61" s="264"/>
      <c r="W61" s="264"/>
      <c r="X61" s="264"/>
      <c r="Y61" s="264"/>
      <c r="Z61" s="262"/>
      <c r="AA61" s="264"/>
      <c r="AB61" s="264"/>
      <c r="AC61" s="264"/>
      <c r="AD61" s="262"/>
      <c r="AE61" s="264"/>
      <c r="AF61" s="264"/>
      <c r="AG61" s="264"/>
      <c r="AH61" s="264"/>
      <c r="AI61" s="264"/>
      <c r="AJ61" s="269"/>
    </row>
    <row r="62" spans="1:36" s="91" customFormat="1" ht="15" x14ac:dyDescent="0.25">
      <c r="A62" s="216"/>
      <c r="B62" s="268"/>
      <c r="C62" s="262"/>
      <c r="D62" s="263"/>
      <c r="E62" s="263"/>
      <c r="F62" s="263"/>
      <c r="G62" s="263"/>
      <c r="H62" s="263"/>
      <c r="I62" s="264"/>
      <c r="J62" s="264"/>
      <c r="K62" s="264"/>
      <c r="L62" s="264"/>
      <c r="M62" s="264"/>
      <c r="N62" s="264"/>
      <c r="O62" s="264"/>
      <c r="P62" s="264"/>
      <c r="Q62" s="265"/>
      <c r="R62" s="266"/>
      <c r="S62" s="266"/>
      <c r="T62" s="266"/>
      <c r="U62" s="266"/>
      <c r="V62" s="264"/>
      <c r="W62" s="264"/>
      <c r="X62" s="264"/>
      <c r="Y62" s="264"/>
      <c r="Z62" s="262"/>
      <c r="AA62" s="264"/>
      <c r="AB62" s="264"/>
      <c r="AC62" s="264"/>
      <c r="AD62" s="262"/>
      <c r="AE62" s="264"/>
      <c r="AF62" s="264"/>
      <c r="AG62" s="264"/>
      <c r="AH62" s="264"/>
      <c r="AI62" s="264"/>
      <c r="AJ62" s="269"/>
    </row>
    <row r="63" spans="1:36" s="91" customFormat="1" ht="41.45" customHeight="1" x14ac:dyDescent="0.25">
      <c r="A63" s="279" t="s">
        <v>20</v>
      </c>
      <c r="B63" s="121" t="s">
        <v>19</v>
      </c>
      <c r="C63" s="263"/>
      <c r="D63" s="263"/>
      <c r="E63" s="263"/>
      <c r="F63" s="263"/>
      <c r="G63" s="263"/>
      <c r="H63" s="263"/>
      <c r="I63" s="264"/>
      <c r="J63" s="264"/>
      <c r="K63" s="264"/>
      <c r="L63" s="264"/>
      <c r="M63" s="264"/>
      <c r="N63" s="264"/>
      <c r="O63" s="264"/>
      <c r="P63" s="264"/>
      <c r="Q63" s="265"/>
      <c r="R63" s="266"/>
      <c r="S63" s="266"/>
      <c r="T63" s="266"/>
      <c r="U63" s="266"/>
      <c r="V63" s="264"/>
      <c r="W63" s="264"/>
      <c r="X63" s="264"/>
      <c r="Y63" s="264"/>
      <c r="Z63" s="264"/>
      <c r="AA63" s="264"/>
      <c r="AB63" s="264"/>
      <c r="AC63" s="264"/>
      <c r="AD63" s="264"/>
      <c r="AE63" s="264"/>
      <c r="AF63" s="264"/>
      <c r="AG63" s="264"/>
      <c r="AH63" s="264"/>
      <c r="AI63" s="264"/>
      <c r="AJ63" s="269"/>
    </row>
    <row r="64" spans="1:36" s="91" customFormat="1" ht="15" x14ac:dyDescent="0.25">
      <c r="A64" s="269"/>
      <c r="B64" s="220"/>
      <c r="C64" s="263"/>
      <c r="D64" s="263"/>
      <c r="E64" s="263"/>
      <c r="F64" s="263"/>
      <c r="G64" s="263"/>
      <c r="H64" s="263"/>
      <c r="I64" s="264"/>
      <c r="J64" s="264"/>
      <c r="K64" s="264"/>
      <c r="L64" s="264"/>
      <c r="M64" s="264"/>
      <c r="N64" s="264"/>
      <c r="O64" s="264"/>
      <c r="P64" s="264"/>
      <c r="Q64" s="265"/>
      <c r="R64" s="266"/>
      <c r="S64" s="266"/>
      <c r="T64" s="266"/>
      <c r="U64" s="266"/>
      <c r="V64" s="264"/>
      <c r="W64" s="264"/>
      <c r="X64" s="264"/>
      <c r="Y64" s="264"/>
      <c r="Z64" s="264"/>
      <c r="AA64" s="264"/>
      <c r="AB64" s="264"/>
      <c r="AC64" s="264"/>
      <c r="AD64" s="264"/>
      <c r="AE64" s="264"/>
      <c r="AF64" s="264"/>
      <c r="AG64" s="264"/>
      <c r="AH64" s="264"/>
      <c r="AI64" s="264"/>
      <c r="AJ64" s="269"/>
    </row>
    <row r="65" spans="1:36" s="91" customFormat="1" ht="15" x14ac:dyDescent="0.25">
      <c r="A65" s="264" t="s">
        <v>21</v>
      </c>
      <c r="B65" s="121" t="s">
        <v>23</v>
      </c>
      <c r="C65" s="263"/>
      <c r="D65" s="263"/>
      <c r="E65" s="263"/>
      <c r="F65" s="263"/>
      <c r="G65" s="263"/>
      <c r="H65" s="263"/>
      <c r="I65" s="264"/>
      <c r="J65" s="264"/>
      <c r="K65" s="264"/>
      <c r="L65" s="264"/>
      <c r="M65" s="264"/>
      <c r="N65" s="264"/>
      <c r="O65" s="264"/>
      <c r="P65" s="264"/>
      <c r="Q65" s="265"/>
      <c r="R65" s="266"/>
      <c r="S65" s="266"/>
      <c r="T65" s="266"/>
      <c r="U65" s="266"/>
      <c r="V65" s="264"/>
      <c r="W65" s="264"/>
      <c r="X65" s="264"/>
      <c r="Y65" s="264"/>
      <c r="Z65" s="264"/>
      <c r="AA65" s="264"/>
      <c r="AB65" s="264"/>
      <c r="AC65" s="264"/>
      <c r="AD65" s="264"/>
      <c r="AE65" s="264"/>
      <c r="AF65" s="264"/>
      <c r="AG65" s="264"/>
      <c r="AH65" s="264"/>
      <c r="AI65" s="264"/>
      <c r="AJ65" s="269"/>
    </row>
    <row r="66" spans="1:36" s="91" customFormat="1" ht="28.5" x14ac:dyDescent="0.25">
      <c r="A66" s="270" t="s">
        <v>22</v>
      </c>
      <c r="B66" s="121" t="s">
        <v>16</v>
      </c>
      <c r="C66" s="263"/>
      <c r="D66" s="263"/>
      <c r="E66" s="263"/>
      <c r="F66" s="263"/>
      <c r="G66" s="263"/>
      <c r="H66" s="263"/>
      <c r="I66" s="264"/>
      <c r="J66" s="264"/>
      <c r="K66" s="264"/>
      <c r="L66" s="264"/>
      <c r="M66" s="264"/>
      <c r="N66" s="264"/>
      <c r="O66" s="264"/>
      <c r="P66" s="264"/>
      <c r="Q66" s="265"/>
      <c r="R66" s="266"/>
      <c r="S66" s="266"/>
      <c r="T66" s="266"/>
      <c r="U66" s="266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9"/>
    </row>
    <row r="67" spans="1:36" s="277" customFormat="1" ht="15" x14ac:dyDescent="0.25">
      <c r="A67" s="264" t="s">
        <v>24</v>
      </c>
      <c r="B67" s="257" t="s">
        <v>25</v>
      </c>
      <c r="C67" s="263"/>
      <c r="D67" s="271"/>
      <c r="E67" s="271"/>
      <c r="F67" s="271"/>
      <c r="G67" s="271"/>
      <c r="H67" s="271"/>
      <c r="I67" s="272"/>
      <c r="J67" s="272"/>
      <c r="K67" s="272"/>
      <c r="L67" s="272"/>
      <c r="M67" s="272"/>
      <c r="N67" s="272"/>
      <c r="O67" s="272"/>
      <c r="P67" s="272"/>
      <c r="Q67" s="281"/>
      <c r="R67" s="282"/>
      <c r="S67" s="282"/>
      <c r="T67" s="266"/>
      <c r="U67" s="282"/>
      <c r="V67" s="272"/>
      <c r="W67" s="272"/>
      <c r="X67" s="272"/>
      <c r="Y67" s="272"/>
      <c r="Z67" s="272"/>
      <c r="AA67" s="276"/>
      <c r="AB67" s="276"/>
      <c r="AC67" s="272"/>
      <c r="AD67" s="272"/>
      <c r="AE67" s="264"/>
      <c r="AF67" s="272"/>
      <c r="AG67" s="272"/>
      <c r="AH67" s="272"/>
      <c r="AI67" s="272"/>
      <c r="AJ67" s="293"/>
    </row>
    <row r="68" spans="1:36" s="277" customFormat="1" ht="15" x14ac:dyDescent="0.25">
      <c r="A68" s="269"/>
      <c r="B68" s="278"/>
      <c r="C68" s="263"/>
      <c r="D68" s="271"/>
      <c r="E68" s="271"/>
      <c r="F68" s="271"/>
      <c r="G68" s="271"/>
      <c r="H68" s="271"/>
      <c r="I68" s="272"/>
      <c r="J68" s="272"/>
      <c r="K68" s="272"/>
      <c r="L68" s="272"/>
      <c r="M68" s="272"/>
      <c r="N68" s="272"/>
      <c r="O68" s="272"/>
      <c r="P68" s="272"/>
      <c r="Q68" s="281"/>
      <c r="R68" s="282"/>
      <c r="S68" s="282"/>
      <c r="T68" s="266"/>
      <c r="U68" s="282"/>
      <c r="V68" s="272"/>
      <c r="W68" s="272"/>
      <c r="X68" s="272"/>
      <c r="Y68" s="272"/>
      <c r="Z68" s="272"/>
      <c r="AA68" s="276"/>
      <c r="AB68" s="276"/>
      <c r="AC68" s="272"/>
      <c r="AD68" s="272"/>
      <c r="AE68" s="264"/>
      <c r="AF68" s="272"/>
      <c r="AG68" s="272"/>
      <c r="AH68" s="272"/>
      <c r="AI68" s="272"/>
      <c r="AJ68" s="293"/>
    </row>
    <row r="69" spans="1:36" s="277" customFormat="1" ht="15" x14ac:dyDescent="0.25">
      <c r="A69" s="269"/>
      <c r="B69" s="257" t="s">
        <v>26</v>
      </c>
      <c r="C69" s="263"/>
      <c r="D69" s="271"/>
      <c r="E69" s="271"/>
      <c r="F69" s="271"/>
      <c r="G69" s="271"/>
      <c r="H69" s="271"/>
      <c r="I69" s="272"/>
      <c r="J69" s="272"/>
      <c r="K69" s="272"/>
      <c r="L69" s="272"/>
      <c r="M69" s="272"/>
      <c r="N69" s="272"/>
      <c r="O69" s="272"/>
      <c r="P69" s="272"/>
      <c r="Q69" s="281"/>
      <c r="R69" s="282"/>
      <c r="S69" s="282"/>
      <c r="T69" s="266"/>
      <c r="U69" s="282"/>
      <c r="V69" s="272"/>
      <c r="W69" s="272"/>
      <c r="X69" s="272"/>
      <c r="Y69" s="272"/>
      <c r="Z69" s="272"/>
      <c r="AA69" s="276"/>
      <c r="AB69" s="276"/>
      <c r="AC69" s="272"/>
      <c r="AD69" s="272"/>
      <c r="AE69" s="264"/>
      <c r="AF69" s="272"/>
      <c r="AG69" s="272"/>
      <c r="AH69" s="272"/>
      <c r="AI69" s="272"/>
      <c r="AJ69" s="293"/>
    </row>
    <row r="70" spans="1:36" s="277" customFormat="1" ht="42.75" x14ac:dyDescent="0.25">
      <c r="A70" s="269"/>
      <c r="B70" s="257" t="s">
        <v>27</v>
      </c>
      <c r="C70" s="263"/>
      <c r="D70" s="271"/>
      <c r="E70" s="271"/>
      <c r="F70" s="271"/>
      <c r="G70" s="271"/>
      <c r="H70" s="271"/>
      <c r="I70" s="272"/>
      <c r="J70" s="272"/>
      <c r="K70" s="272"/>
      <c r="L70" s="272"/>
      <c r="M70" s="272"/>
      <c r="N70" s="272"/>
      <c r="O70" s="272"/>
      <c r="P70" s="272"/>
      <c r="Q70" s="281"/>
      <c r="R70" s="282"/>
      <c r="S70" s="282"/>
      <c r="T70" s="266"/>
      <c r="U70" s="282"/>
      <c r="V70" s="272"/>
      <c r="W70" s="272"/>
      <c r="X70" s="272"/>
      <c r="Y70" s="272"/>
      <c r="Z70" s="272"/>
      <c r="AA70" s="276"/>
      <c r="AB70" s="276"/>
      <c r="AC70" s="272"/>
      <c r="AD70" s="272"/>
      <c r="AE70" s="264"/>
      <c r="AF70" s="272"/>
      <c r="AG70" s="272"/>
      <c r="AH70" s="272"/>
      <c r="AI70" s="272"/>
      <c r="AJ70" s="293"/>
    </row>
    <row r="71" spans="1:36" s="277" customFormat="1" ht="15" x14ac:dyDescent="0.25">
      <c r="A71" s="269"/>
      <c r="B71" s="278"/>
      <c r="C71" s="263"/>
      <c r="D71" s="271"/>
      <c r="E71" s="271"/>
      <c r="F71" s="271"/>
      <c r="G71" s="271"/>
      <c r="H71" s="271"/>
      <c r="I71" s="272"/>
      <c r="J71" s="272"/>
      <c r="K71" s="272"/>
      <c r="L71" s="272"/>
      <c r="M71" s="272"/>
      <c r="N71" s="272"/>
      <c r="O71" s="272"/>
      <c r="P71" s="272"/>
      <c r="Q71" s="281"/>
      <c r="R71" s="282"/>
      <c r="S71" s="282"/>
      <c r="T71" s="266"/>
      <c r="U71" s="282"/>
      <c r="V71" s="272"/>
      <c r="W71" s="272"/>
      <c r="X71" s="272"/>
      <c r="Y71" s="272"/>
      <c r="Z71" s="272"/>
      <c r="AA71" s="276"/>
      <c r="AB71" s="276"/>
      <c r="AC71" s="272"/>
      <c r="AD71" s="272"/>
      <c r="AE71" s="264"/>
      <c r="AF71" s="272"/>
      <c r="AG71" s="272"/>
      <c r="AH71" s="272"/>
      <c r="AI71" s="272"/>
      <c r="AJ71" s="293"/>
    </row>
    <row r="80" spans="1:36" x14ac:dyDescent="0.2">
      <c r="V80" s="96"/>
      <c r="X80" s="97"/>
      <c r="Y80" s="97"/>
    </row>
    <row r="81" spans="22:25" x14ac:dyDescent="0.2">
      <c r="V81" s="96"/>
      <c r="X81" s="97"/>
      <c r="Y81" s="97"/>
    </row>
    <row r="82" spans="22:25" x14ac:dyDescent="0.2">
      <c r="V82" s="96"/>
      <c r="X82" s="97"/>
      <c r="Y82" s="97"/>
    </row>
    <row r="83" spans="22:25" x14ac:dyDescent="0.2">
      <c r="V83" s="96"/>
      <c r="X83" s="97"/>
      <c r="Y83" s="97"/>
    </row>
    <row r="84" spans="22:25" x14ac:dyDescent="0.2">
      <c r="V84" s="96"/>
      <c r="X84" s="97"/>
      <c r="Y84" s="97"/>
    </row>
    <row r="85" spans="22:25" x14ac:dyDescent="0.2">
      <c r="V85" s="96"/>
      <c r="W85" s="96"/>
      <c r="X85" s="97"/>
      <c r="Y85" s="97"/>
    </row>
    <row r="88" spans="22:25" x14ac:dyDescent="0.2">
      <c r="V88" s="96"/>
      <c r="X88" s="97"/>
      <c r="Y88" s="97"/>
    </row>
    <row r="89" spans="22:25" x14ac:dyDescent="0.2">
      <c r="V89" s="96"/>
      <c r="X89" s="97"/>
      <c r="Y89" s="97"/>
    </row>
    <row r="90" spans="22:25" x14ac:dyDescent="0.2">
      <c r="V90" s="96"/>
      <c r="X90" s="97"/>
      <c r="Y90" s="97"/>
    </row>
    <row r="91" spans="22:25" x14ac:dyDescent="0.2">
      <c r="V91" s="96"/>
      <c r="X91" s="97"/>
      <c r="Y91" s="97"/>
    </row>
    <row r="92" spans="22:25" x14ac:dyDescent="0.2">
      <c r="V92" s="96"/>
      <c r="X92" s="97"/>
      <c r="Y92" s="97"/>
    </row>
    <row r="93" spans="22:25" x14ac:dyDescent="0.2">
      <c r="V93" s="96"/>
      <c r="W93" s="96"/>
      <c r="X93" s="97"/>
      <c r="Y93" s="97"/>
    </row>
    <row r="96" spans="22:25" x14ac:dyDescent="0.2">
      <c r="V96" s="96"/>
      <c r="X96" s="97"/>
      <c r="Y96" s="97"/>
    </row>
    <row r="97" spans="22:25" x14ac:dyDescent="0.2">
      <c r="V97" s="96"/>
      <c r="X97" s="97"/>
      <c r="Y97" s="97"/>
    </row>
    <row r="98" spans="22:25" x14ac:dyDescent="0.2">
      <c r="V98" s="96"/>
      <c r="X98" s="97"/>
      <c r="Y98" s="97"/>
    </row>
    <row r="99" spans="22:25" x14ac:dyDescent="0.2">
      <c r="V99" s="96"/>
      <c r="X99" s="97"/>
      <c r="Y99" s="97"/>
    </row>
    <row r="100" spans="22:25" x14ac:dyDescent="0.2">
      <c r="V100" s="96"/>
      <c r="X100" s="97"/>
      <c r="Y100" s="97"/>
    </row>
    <row r="101" spans="22:25" x14ac:dyDescent="0.2">
      <c r="V101" s="96"/>
      <c r="X101" s="97"/>
      <c r="Y101" s="97"/>
    </row>
  </sheetData>
  <mergeCells count="50">
    <mergeCell ref="A4:AH4"/>
    <mergeCell ref="G12:J12"/>
    <mergeCell ref="B13:B14"/>
    <mergeCell ref="Q13:Q15"/>
    <mergeCell ref="R13:R15"/>
    <mergeCell ref="B11:B12"/>
    <mergeCell ref="D13:D15"/>
    <mergeCell ref="C11:P11"/>
    <mergeCell ref="AD7:AJ7"/>
    <mergeCell ref="O13:O15"/>
    <mergeCell ref="AD1:AI1"/>
    <mergeCell ref="AE6:AI6"/>
    <mergeCell ref="K12:O12"/>
    <mergeCell ref="S13:S15"/>
    <mergeCell ref="T13:T15"/>
    <mergeCell ref="K13:K15"/>
    <mergeCell ref="N13:N15"/>
    <mergeCell ref="AG13:AG15"/>
    <mergeCell ref="Z13:Z15"/>
    <mergeCell ref="V12:Y12"/>
    <mergeCell ref="F13:F15"/>
    <mergeCell ref="C12:F12"/>
    <mergeCell ref="I13:I15"/>
    <mergeCell ref="H13:H15"/>
    <mergeCell ref="G13:G15"/>
    <mergeCell ref="E13:E15"/>
    <mergeCell ref="C13:C15"/>
    <mergeCell ref="AA13:AA15"/>
    <mergeCell ref="AB13:AB15"/>
    <mergeCell ref="X13:X15"/>
    <mergeCell ref="AC13:AC15"/>
    <mergeCell ref="W13:W15"/>
    <mergeCell ref="V13:V15"/>
    <mergeCell ref="A11:A15"/>
    <mergeCell ref="Y13:Y15"/>
    <mergeCell ref="L13:L15"/>
    <mergeCell ref="U13:U15"/>
    <mergeCell ref="Z12:AC12"/>
    <mergeCell ref="Q11:U12"/>
    <mergeCell ref="M13:M15"/>
    <mergeCell ref="V11:AI11"/>
    <mergeCell ref="J13:J15"/>
    <mergeCell ref="P13:P15"/>
    <mergeCell ref="AE13:AE15"/>
    <mergeCell ref="AD12:AH12"/>
    <mergeCell ref="AD13:AD15"/>
    <mergeCell ref="AJ13:AJ15"/>
    <mergeCell ref="AF13:AF15"/>
    <mergeCell ref="AH13:AH15"/>
    <mergeCell ref="AI13:AI15"/>
  </mergeCells>
  <phoneticPr fontId="0" type="noConversion"/>
  <pageMargins left="0.39370078740157483" right="0.39370078740157483" top="0.98425196850393704" bottom="0.98425196850393704" header="0.51181102362204722" footer="0.51181102362204722"/>
  <pageSetup paperSize="287" scale="60" orientation="landscape" r:id="rId1"/>
  <headerFooter alignWithMargins="0"/>
  <rowBreaks count="2" manualBreakCount="2">
    <brk id="35" max="35" man="1"/>
    <brk id="7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5"/>
  <sheetViews>
    <sheetView workbookViewId="0">
      <selection activeCell="B8" sqref="B8:B9"/>
    </sheetView>
  </sheetViews>
  <sheetFormatPr defaultRowHeight="12.75" x14ac:dyDescent="0.2"/>
  <cols>
    <col min="1" max="1" width="5.28515625" customWidth="1"/>
    <col min="2" max="2" width="38" customWidth="1"/>
    <col min="3" max="3" width="13.7109375" style="40" customWidth="1"/>
    <col min="4" max="4" width="11.28515625" style="41" customWidth="1"/>
    <col min="5" max="5" width="6.5703125" style="14" customWidth="1"/>
    <col min="6" max="6" width="6.28515625" style="14" customWidth="1"/>
    <col min="7" max="7" width="8" style="14" customWidth="1"/>
    <col min="8" max="8" width="4" customWidth="1"/>
    <col min="9" max="9" width="5.5703125" style="8" customWidth="1"/>
    <col min="10" max="10" width="5.7109375" style="8" customWidth="1"/>
    <col min="11" max="11" width="9" style="44" customWidth="1"/>
    <col min="12" max="12" width="7.85546875" style="8" customWidth="1"/>
    <col min="13" max="13" width="6.85546875" style="8" customWidth="1"/>
    <col min="14" max="14" width="6" style="8" customWidth="1"/>
    <col min="15" max="15" width="4.42578125" style="8" customWidth="1"/>
    <col min="16" max="16" width="4.85546875" style="8" customWidth="1"/>
    <col min="17" max="17" width="12.42578125" style="14" customWidth="1"/>
    <col min="18" max="19" width="8.7109375" style="8" customWidth="1"/>
    <col min="20" max="20" width="6.7109375" style="8" customWidth="1"/>
    <col min="21" max="21" width="48.5703125" style="40" customWidth="1"/>
    <col min="22" max="22" width="12" style="58" customWidth="1"/>
    <col min="23" max="23" width="24.28515625" style="55" customWidth="1"/>
    <col min="24" max="24" width="4.5703125" style="8" customWidth="1"/>
    <col min="25" max="25" width="4.42578125" style="8" customWidth="1"/>
    <col min="26" max="26" width="4.5703125" style="8" customWidth="1"/>
    <col min="27" max="27" width="4" style="8" customWidth="1"/>
  </cols>
  <sheetData>
    <row r="1" spans="1:27" s="20" customFormat="1" x14ac:dyDescent="0.2">
      <c r="C1" s="45"/>
      <c r="D1" s="46"/>
      <c r="E1" s="15"/>
      <c r="F1" s="15"/>
      <c r="G1" s="15"/>
      <c r="I1" s="13"/>
      <c r="J1" s="13"/>
      <c r="K1" s="47"/>
      <c r="L1" s="13"/>
      <c r="M1" s="13"/>
      <c r="N1" s="13"/>
      <c r="O1" s="13"/>
      <c r="P1" s="13"/>
      <c r="Q1" s="42"/>
      <c r="R1" s="13"/>
      <c r="S1" s="13"/>
      <c r="T1" s="13"/>
      <c r="U1" s="53"/>
      <c r="V1" s="48"/>
      <c r="W1" s="54"/>
      <c r="X1" s="13"/>
      <c r="Y1" s="13"/>
      <c r="Z1" s="13"/>
      <c r="AA1" s="10" t="s">
        <v>88</v>
      </c>
    </row>
    <row r="2" spans="1:27" s="20" customFormat="1" x14ac:dyDescent="0.2">
      <c r="C2" s="45"/>
      <c r="D2" s="46"/>
      <c r="E2" s="15"/>
      <c r="F2" s="15"/>
      <c r="G2" s="15"/>
      <c r="I2" s="13"/>
      <c r="J2" s="13"/>
      <c r="K2" s="47"/>
      <c r="L2" s="13"/>
      <c r="M2" s="13"/>
      <c r="N2" s="13"/>
      <c r="O2" s="13"/>
      <c r="P2" s="13"/>
      <c r="Q2" s="42"/>
      <c r="R2" s="13"/>
      <c r="S2" s="13"/>
      <c r="T2" s="13"/>
      <c r="U2" s="53"/>
      <c r="V2" s="48"/>
      <c r="W2" s="54"/>
      <c r="X2" s="13"/>
      <c r="Y2" s="13"/>
      <c r="Z2" s="13"/>
      <c r="AA2" s="10" t="s">
        <v>1</v>
      </c>
    </row>
    <row r="3" spans="1:27" s="20" customFormat="1" x14ac:dyDescent="0.2">
      <c r="C3" s="45"/>
      <c r="D3" s="46"/>
      <c r="E3" s="15"/>
      <c r="F3" s="15"/>
      <c r="G3" s="15"/>
      <c r="I3" s="13"/>
      <c r="J3" s="13"/>
      <c r="K3" s="47"/>
      <c r="L3" s="13"/>
      <c r="M3" s="13"/>
      <c r="N3" s="13"/>
      <c r="O3" s="13"/>
      <c r="P3" s="13"/>
      <c r="Q3" s="42"/>
      <c r="R3" s="13"/>
      <c r="S3" s="13"/>
      <c r="T3" s="13"/>
      <c r="U3" s="53"/>
      <c r="V3" s="48"/>
      <c r="W3" s="54"/>
      <c r="X3" s="13"/>
      <c r="Y3" s="13"/>
      <c r="Z3" s="13"/>
      <c r="AA3" s="10" t="s">
        <v>2</v>
      </c>
    </row>
    <row r="4" spans="1:27" s="20" customFormat="1" x14ac:dyDescent="0.2">
      <c r="C4" s="45"/>
      <c r="D4" s="46"/>
      <c r="E4" s="15"/>
      <c r="F4" s="15"/>
      <c r="G4" s="15"/>
      <c r="I4" s="13"/>
      <c r="J4" s="13"/>
      <c r="K4" s="47"/>
      <c r="L4" s="13"/>
      <c r="M4" s="13"/>
      <c r="N4" s="13"/>
      <c r="O4" s="13"/>
      <c r="P4" s="13"/>
      <c r="Q4" s="42"/>
      <c r="R4" s="13"/>
      <c r="S4" s="13"/>
      <c r="T4" s="13"/>
      <c r="U4" s="53"/>
      <c r="V4" s="48"/>
      <c r="W4" s="54"/>
      <c r="X4" s="13"/>
      <c r="Y4" s="13"/>
      <c r="Z4" s="13"/>
      <c r="AA4" s="10"/>
    </row>
    <row r="5" spans="1:27" s="20" customFormat="1" ht="15.75" x14ac:dyDescent="0.25">
      <c r="C5" s="45"/>
      <c r="D5" s="46"/>
      <c r="E5" s="15"/>
      <c r="F5" s="15"/>
      <c r="G5" s="15"/>
      <c r="I5" s="13"/>
      <c r="J5" s="383" t="s">
        <v>46</v>
      </c>
      <c r="K5" s="383"/>
      <c r="L5" s="383"/>
      <c r="M5" s="383"/>
      <c r="N5" s="383"/>
      <c r="O5" s="383"/>
      <c r="P5" s="383"/>
      <c r="Q5" s="383"/>
      <c r="R5" s="383"/>
      <c r="S5" s="383"/>
      <c r="T5" s="383"/>
      <c r="U5" s="53"/>
      <c r="V5" s="48"/>
      <c r="W5" s="54"/>
      <c r="X5" s="13"/>
      <c r="Y5" s="13"/>
      <c r="Z5" s="13"/>
      <c r="AA5" s="10"/>
    </row>
    <row r="6" spans="1:27" s="20" customFormat="1" ht="6" customHeight="1" x14ac:dyDescent="0.2">
      <c r="C6" s="45"/>
      <c r="D6" s="46"/>
      <c r="E6" s="15"/>
      <c r="F6" s="15"/>
      <c r="G6" s="15"/>
      <c r="I6" s="13"/>
      <c r="J6" s="13"/>
      <c r="K6" s="47"/>
      <c r="L6" s="13"/>
      <c r="M6" s="13"/>
      <c r="N6" s="13"/>
      <c r="O6" s="13"/>
      <c r="P6" s="13"/>
      <c r="Q6" s="42"/>
      <c r="R6" s="13"/>
      <c r="S6" s="13"/>
      <c r="T6" s="13"/>
      <c r="U6" s="53"/>
      <c r="V6" s="48"/>
      <c r="W6" s="54"/>
      <c r="X6" s="13"/>
      <c r="Y6" s="13"/>
      <c r="Z6" s="13"/>
      <c r="AA6" s="10"/>
    </row>
    <row r="7" spans="1:27" s="20" customFormat="1" ht="15.75" x14ac:dyDescent="0.2">
      <c r="B7" s="89" t="s">
        <v>181</v>
      </c>
      <c r="C7" s="45"/>
      <c r="D7" s="46"/>
      <c r="E7" s="15"/>
      <c r="F7" s="15"/>
      <c r="G7" s="15"/>
      <c r="I7" s="13"/>
      <c r="J7" s="13"/>
      <c r="K7" s="47"/>
      <c r="L7" s="13"/>
      <c r="M7" s="13"/>
      <c r="N7" s="13"/>
      <c r="O7" s="13"/>
      <c r="P7" s="13"/>
      <c r="Q7" s="6"/>
      <c r="R7" s="13"/>
      <c r="S7" s="13"/>
      <c r="T7" s="13"/>
      <c r="U7" s="53"/>
      <c r="V7" s="48"/>
      <c r="W7" s="90" t="s">
        <v>182</v>
      </c>
      <c r="X7" s="13"/>
      <c r="Y7" s="13"/>
      <c r="Z7" s="13"/>
      <c r="AA7" s="9"/>
    </row>
    <row r="8" spans="1:27" s="20" customFormat="1" ht="45" x14ac:dyDescent="0.25">
      <c r="B8" s="87" t="s">
        <v>283</v>
      </c>
      <c r="C8" s="45"/>
      <c r="D8" s="46"/>
      <c r="E8" s="15"/>
      <c r="F8" s="15"/>
      <c r="G8" s="15"/>
      <c r="I8" s="13"/>
      <c r="J8" s="13"/>
      <c r="K8" s="47"/>
      <c r="L8" s="13"/>
      <c r="M8" s="13"/>
      <c r="N8" s="13"/>
      <c r="O8" s="13"/>
      <c r="P8" s="13"/>
      <c r="Q8" s="6"/>
      <c r="R8" s="13"/>
      <c r="S8" s="13"/>
      <c r="T8" s="13"/>
      <c r="U8" s="53"/>
      <c r="V8" s="91"/>
      <c r="W8" s="22" t="s">
        <v>183</v>
      </c>
      <c r="X8" s="91"/>
      <c r="Y8" s="91"/>
      <c r="Z8" s="91"/>
      <c r="AA8" s="92"/>
    </row>
    <row r="9" spans="1:27" s="20" customFormat="1" ht="30" x14ac:dyDescent="0.25">
      <c r="B9" s="86" t="s">
        <v>284</v>
      </c>
      <c r="C9" s="45"/>
      <c r="D9" s="46"/>
      <c r="E9" s="15"/>
      <c r="F9" s="15"/>
      <c r="G9" s="15"/>
      <c r="I9" s="13"/>
      <c r="J9" s="13"/>
      <c r="K9" s="47"/>
      <c r="L9" s="13"/>
      <c r="M9" s="13"/>
      <c r="N9" s="13"/>
      <c r="O9" s="13"/>
      <c r="P9" s="13"/>
      <c r="Q9" s="6"/>
      <c r="R9" s="13"/>
      <c r="S9" s="13"/>
      <c r="T9" s="13"/>
      <c r="U9" s="53"/>
      <c r="V9" s="91"/>
      <c r="W9" s="388" t="s">
        <v>184</v>
      </c>
      <c r="X9" s="389"/>
      <c r="Y9" s="389"/>
      <c r="Z9" s="389"/>
      <c r="AA9" s="389"/>
    </row>
    <row r="10" spans="1:27" s="20" customFormat="1" ht="15" x14ac:dyDescent="0.25">
      <c r="B10" s="86" t="s">
        <v>180</v>
      </c>
      <c r="C10" s="45"/>
      <c r="D10" s="46"/>
      <c r="E10" s="15"/>
      <c r="F10" s="15"/>
      <c r="G10" s="15"/>
      <c r="I10" s="13"/>
      <c r="J10" s="13"/>
      <c r="K10" s="47"/>
      <c r="L10" s="13"/>
      <c r="M10" s="13"/>
      <c r="N10" s="13"/>
      <c r="O10" s="13"/>
      <c r="P10" s="13"/>
      <c r="Q10" s="6"/>
      <c r="R10" s="13"/>
      <c r="S10" s="13"/>
      <c r="T10" s="13"/>
      <c r="U10" s="53"/>
      <c r="V10" s="91"/>
      <c r="W10" s="91" t="s">
        <v>185</v>
      </c>
      <c r="X10" s="91"/>
      <c r="Y10" s="22"/>
      <c r="Z10" s="91"/>
      <c r="AA10" s="92"/>
    </row>
    <row r="11" spans="1:27" s="20" customFormat="1" x14ac:dyDescent="0.2">
      <c r="C11" s="45"/>
      <c r="D11" s="46"/>
      <c r="E11" s="15"/>
      <c r="F11" s="15"/>
      <c r="G11" s="15"/>
      <c r="I11" s="13"/>
      <c r="J11" s="13"/>
      <c r="K11" s="47"/>
      <c r="L11" s="13"/>
      <c r="M11" s="13"/>
      <c r="N11" s="13"/>
      <c r="O11" s="13"/>
      <c r="P11" s="13"/>
      <c r="Q11" s="15"/>
      <c r="R11" s="13"/>
      <c r="S11" s="13"/>
      <c r="T11" s="13"/>
      <c r="U11" s="45"/>
      <c r="V11" s="48"/>
      <c r="W11" s="54"/>
      <c r="X11" s="13"/>
      <c r="Y11" s="13"/>
      <c r="Z11" s="13"/>
      <c r="AA11" s="13"/>
    </row>
    <row r="12" spans="1:27" s="57" customFormat="1" ht="22.5" customHeight="1" x14ac:dyDescent="0.2">
      <c r="A12" s="408" t="s">
        <v>4</v>
      </c>
      <c r="B12" s="399" t="s">
        <v>92</v>
      </c>
      <c r="C12" s="399" t="s">
        <v>47</v>
      </c>
      <c r="D12" s="399" t="s">
        <v>125</v>
      </c>
      <c r="E12" s="49"/>
      <c r="F12" s="50"/>
      <c r="G12" s="51"/>
      <c r="H12" s="390" t="s">
        <v>52</v>
      </c>
      <c r="I12" s="393" t="s">
        <v>53</v>
      </c>
      <c r="J12" s="395"/>
      <c r="K12" s="393" t="s">
        <v>65</v>
      </c>
      <c r="L12" s="394"/>
      <c r="M12" s="394"/>
      <c r="N12" s="395"/>
      <c r="O12" s="390" t="s">
        <v>132</v>
      </c>
      <c r="P12" s="402" t="s">
        <v>133</v>
      </c>
      <c r="Q12" s="405" t="s">
        <v>63</v>
      </c>
      <c r="R12" s="406"/>
      <c r="S12" s="393" t="s">
        <v>134</v>
      </c>
      <c r="T12" s="395"/>
      <c r="U12" s="393" t="s">
        <v>55</v>
      </c>
      <c r="V12" s="394"/>
      <c r="W12" s="395"/>
      <c r="X12" s="393" t="s">
        <v>97</v>
      </c>
      <c r="Y12" s="394"/>
      <c r="Z12" s="394"/>
      <c r="AA12" s="395"/>
    </row>
    <row r="13" spans="1:27" s="57" customFormat="1" ht="52.5" customHeight="1" x14ac:dyDescent="0.2">
      <c r="A13" s="409"/>
      <c r="B13" s="413"/>
      <c r="C13" s="400"/>
      <c r="D13" s="400"/>
      <c r="E13" s="396" t="s">
        <v>48</v>
      </c>
      <c r="F13" s="397"/>
      <c r="G13" s="398"/>
      <c r="H13" s="391"/>
      <c r="I13" s="396"/>
      <c r="J13" s="398"/>
      <c r="K13" s="396" t="s">
        <v>64</v>
      </c>
      <c r="L13" s="397"/>
      <c r="M13" s="397"/>
      <c r="N13" s="398"/>
      <c r="O13" s="391"/>
      <c r="P13" s="403"/>
      <c r="Q13" s="405" t="s">
        <v>95</v>
      </c>
      <c r="R13" s="407"/>
      <c r="S13" s="396"/>
      <c r="T13" s="398"/>
      <c r="U13" s="396"/>
      <c r="V13" s="397"/>
      <c r="W13" s="398"/>
      <c r="X13" s="396"/>
      <c r="Y13" s="397"/>
      <c r="Z13" s="397"/>
      <c r="AA13" s="398"/>
    </row>
    <row r="14" spans="1:27" s="57" customFormat="1" ht="24" customHeight="1" x14ac:dyDescent="0.2">
      <c r="A14" s="409"/>
      <c r="B14" s="413"/>
      <c r="C14" s="400"/>
      <c r="D14" s="415"/>
      <c r="E14" s="390" t="s">
        <v>49</v>
      </c>
      <c r="F14" s="390" t="s">
        <v>50</v>
      </c>
      <c r="G14" s="390" t="s">
        <v>51</v>
      </c>
      <c r="H14" s="391"/>
      <c r="I14" s="390" t="s">
        <v>8</v>
      </c>
      <c r="J14" s="402" t="s">
        <v>28</v>
      </c>
      <c r="K14" s="390" t="s">
        <v>100</v>
      </c>
      <c r="L14" s="390" t="s">
        <v>124</v>
      </c>
      <c r="M14" s="417" t="s">
        <v>101</v>
      </c>
      <c r="N14" s="390" t="s">
        <v>102</v>
      </c>
      <c r="O14" s="391"/>
      <c r="P14" s="403"/>
      <c r="Q14" s="390" t="s">
        <v>99</v>
      </c>
      <c r="R14" s="402" t="s">
        <v>194</v>
      </c>
      <c r="S14" s="390" t="s">
        <v>99</v>
      </c>
      <c r="T14" s="402" t="s">
        <v>54</v>
      </c>
      <c r="U14" s="399" t="s">
        <v>56</v>
      </c>
      <c r="V14" s="399" t="s">
        <v>57</v>
      </c>
      <c r="W14" s="399" t="s">
        <v>58</v>
      </c>
      <c r="X14" s="393" t="s">
        <v>59</v>
      </c>
      <c r="Y14" s="395"/>
      <c r="Z14" s="393" t="s">
        <v>60</v>
      </c>
      <c r="AA14" s="395"/>
    </row>
    <row r="15" spans="1:27" s="57" customFormat="1" ht="18" customHeight="1" x14ac:dyDescent="0.2">
      <c r="A15" s="409"/>
      <c r="B15" s="413"/>
      <c r="C15" s="400"/>
      <c r="D15" s="415"/>
      <c r="E15" s="411"/>
      <c r="F15" s="411"/>
      <c r="G15" s="411"/>
      <c r="H15" s="391"/>
      <c r="I15" s="391"/>
      <c r="J15" s="403"/>
      <c r="K15" s="391"/>
      <c r="L15" s="391"/>
      <c r="M15" s="418"/>
      <c r="N15" s="419"/>
      <c r="O15" s="391"/>
      <c r="P15" s="403"/>
      <c r="Q15" s="391"/>
      <c r="R15" s="403"/>
      <c r="S15" s="391"/>
      <c r="T15" s="403"/>
      <c r="U15" s="400"/>
      <c r="V15" s="400"/>
      <c r="W15" s="400"/>
      <c r="X15" s="396"/>
      <c r="Y15" s="398"/>
      <c r="Z15" s="396"/>
      <c r="AA15" s="398"/>
    </row>
    <row r="16" spans="1:27" s="57" customFormat="1" ht="69" customHeight="1" x14ac:dyDescent="0.2">
      <c r="A16" s="410"/>
      <c r="B16" s="414"/>
      <c r="C16" s="401"/>
      <c r="D16" s="416"/>
      <c r="E16" s="412"/>
      <c r="F16" s="412"/>
      <c r="G16" s="412"/>
      <c r="H16" s="392"/>
      <c r="I16" s="392"/>
      <c r="J16" s="404"/>
      <c r="K16" s="392"/>
      <c r="L16" s="392"/>
      <c r="M16" s="418"/>
      <c r="N16" s="420"/>
      <c r="O16" s="392"/>
      <c r="P16" s="404"/>
      <c r="Q16" s="392"/>
      <c r="R16" s="404"/>
      <c r="S16" s="392"/>
      <c r="T16" s="404"/>
      <c r="U16" s="401"/>
      <c r="V16" s="401"/>
      <c r="W16" s="401"/>
      <c r="X16" s="43" t="s">
        <v>98</v>
      </c>
      <c r="Y16" s="43" t="s">
        <v>91</v>
      </c>
      <c r="Z16" s="43" t="s">
        <v>61</v>
      </c>
      <c r="AA16" s="43" t="s">
        <v>62</v>
      </c>
    </row>
    <row r="17" spans="1:27" s="57" customFormat="1" ht="69" hidden="1" customHeight="1" x14ac:dyDescent="0.2">
      <c r="A17" s="71"/>
      <c r="B17" s="114"/>
      <c r="C17" s="68"/>
      <c r="D17" s="115"/>
      <c r="E17" s="70"/>
      <c r="F17" s="70"/>
      <c r="G17" s="70"/>
      <c r="H17" s="67"/>
      <c r="I17" s="67"/>
      <c r="J17" s="69"/>
      <c r="K17" s="67"/>
      <c r="L17" s="67"/>
      <c r="M17" s="112"/>
      <c r="N17" s="113"/>
      <c r="O17" s="67"/>
      <c r="P17" s="69"/>
      <c r="Q17" s="67"/>
      <c r="R17" s="69"/>
      <c r="S17" s="67"/>
      <c r="T17" s="69"/>
      <c r="U17" s="68"/>
      <c r="V17" s="68"/>
      <c r="W17" s="68"/>
      <c r="X17" s="43"/>
      <c r="Y17" s="43"/>
      <c r="Z17" s="43"/>
      <c r="AA17" s="43"/>
    </row>
    <row r="18" spans="1:27" s="57" customFormat="1" ht="17.45" customHeight="1" x14ac:dyDescent="0.2">
      <c r="A18" s="32"/>
      <c r="B18" s="21" t="s">
        <v>66</v>
      </c>
      <c r="C18" s="68"/>
      <c r="D18" s="115"/>
      <c r="E18" s="244">
        <f>E21+E22</f>
        <v>24.995000000000001</v>
      </c>
      <c r="F18" s="245"/>
      <c r="G18" s="244">
        <f>G24+G32+G44+G45</f>
        <v>39.069000000000003</v>
      </c>
      <c r="H18" s="246"/>
      <c r="I18" s="246"/>
      <c r="J18" s="247"/>
      <c r="K18" s="246"/>
      <c r="L18" s="246"/>
      <c r="M18" s="248"/>
      <c r="N18" s="249"/>
      <c r="O18" s="246"/>
      <c r="P18" s="247"/>
      <c r="Q18" s="244">
        <f>Q24+Q32+Q44+Q45+Q21+Q22+Q23</f>
        <v>114.61101808000001</v>
      </c>
      <c r="R18" s="247"/>
      <c r="S18" s="244">
        <f>S24+S32+S44+S45+S21+S22+S23</f>
        <v>114.61101564000003</v>
      </c>
      <c r="T18" s="69"/>
      <c r="U18" s="68"/>
      <c r="V18" s="68"/>
      <c r="W18" s="68"/>
      <c r="X18" s="43"/>
      <c r="Y18" s="43"/>
      <c r="Z18" s="43"/>
      <c r="AA18" s="43"/>
    </row>
    <row r="19" spans="1:27" s="57" customFormat="1" ht="26.45" customHeight="1" x14ac:dyDescent="0.2">
      <c r="A19" s="218" t="s">
        <v>209</v>
      </c>
      <c r="B19" s="35" t="s">
        <v>69</v>
      </c>
      <c r="C19" s="68"/>
      <c r="D19" s="115"/>
      <c r="E19" s="244">
        <f>E18</f>
        <v>24.995000000000001</v>
      </c>
      <c r="F19" s="245"/>
      <c r="G19" s="244">
        <f>G18</f>
        <v>39.069000000000003</v>
      </c>
      <c r="H19" s="246"/>
      <c r="I19" s="246"/>
      <c r="J19" s="247"/>
      <c r="K19" s="246"/>
      <c r="L19" s="246"/>
      <c r="M19" s="248"/>
      <c r="N19" s="249"/>
      <c r="O19" s="246"/>
      <c r="P19" s="247"/>
      <c r="Q19" s="244">
        <f>Q18</f>
        <v>114.61101808000001</v>
      </c>
      <c r="R19" s="247"/>
      <c r="S19" s="244">
        <f>S18</f>
        <v>114.61101564000003</v>
      </c>
      <c r="T19" s="247"/>
      <c r="U19" s="253"/>
      <c r="V19" s="253"/>
      <c r="W19" s="253"/>
      <c r="X19" s="254"/>
      <c r="Y19" s="254"/>
      <c r="Z19" s="254"/>
      <c r="AA19" s="254"/>
    </row>
    <row r="20" spans="1:27" s="57" customFormat="1" ht="30.6" customHeight="1" x14ac:dyDescent="0.2">
      <c r="A20" s="218" t="s">
        <v>210</v>
      </c>
      <c r="B20" s="35" t="s">
        <v>16</v>
      </c>
      <c r="C20" s="68"/>
      <c r="D20" s="115"/>
      <c r="E20" s="244">
        <f>E18</f>
        <v>24.995000000000001</v>
      </c>
      <c r="F20" s="245"/>
      <c r="G20" s="244">
        <f>G18</f>
        <v>39.069000000000003</v>
      </c>
      <c r="H20" s="246"/>
      <c r="I20" s="246"/>
      <c r="J20" s="247"/>
      <c r="K20" s="246"/>
      <c r="L20" s="246"/>
      <c r="M20" s="248"/>
      <c r="N20" s="249"/>
      <c r="O20" s="246"/>
      <c r="P20" s="247"/>
      <c r="Q20" s="244">
        <f>Q18</f>
        <v>114.61101808000001</v>
      </c>
      <c r="R20" s="247"/>
      <c r="S20" s="244">
        <f>S18</f>
        <v>114.61101564000003</v>
      </c>
      <c r="T20" s="247"/>
      <c r="U20" s="253"/>
      <c r="V20" s="253"/>
      <c r="W20" s="253"/>
      <c r="X20" s="254"/>
      <c r="Y20" s="254"/>
      <c r="Z20" s="254"/>
      <c r="AA20" s="254"/>
    </row>
    <row r="21" spans="1:27" s="209" customFormat="1" ht="82.15" customHeight="1" x14ac:dyDescent="0.2">
      <c r="A21" s="217" t="s">
        <v>13</v>
      </c>
      <c r="B21" s="215" t="s">
        <v>197</v>
      </c>
      <c r="C21" s="227" t="s">
        <v>89</v>
      </c>
      <c r="D21" s="227" t="s">
        <v>90</v>
      </c>
      <c r="E21" s="197">
        <v>15.005000000000001</v>
      </c>
      <c r="F21" s="197"/>
      <c r="G21" s="197"/>
      <c r="H21" s="208"/>
      <c r="I21" s="203">
        <v>2015</v>
      </c>
      <c r="J21" s="203">
        <v>2019</v>
      </c>
      <c r="K21" s="230" t="s">
        <v>96</v>
      </c>
      <c r="L21" s="194" t="s">
        <v>105</v>
      </c>
      <c r="M21" s="194" t="s">
        <v>105</v>
      </c>
      <c r="N21" s="194" t="s">
        <v>105</v>
      </c>
      <c r="O21" s="197">
        <v>0</v>
      </c>
      <c r="P21" s="197">
        <v>0</v>
      </c>
      <c r="Q21" s="210">
        <f>'прил 1.2.'!Q21</f>
        <v>21.2450622</v>
      </c>
      <c r="R21" s="240"/>
      <c r="S21" s="204">
        <v>21.2450622</v>
      </c>
      <c r="T21" s="226"/>
      <c r="U21" s="227" t="s">
        <v>152</v>
      </c>
      <c r="V21" s="227" t="s">
        <v>103</v>
      </c>
      <c r="W21" s="235" t="s">
        <v>104</v>
      </c>
      <c r="X21" s="226"/>
      <c r="Y21" s="226"/>
      <c r="Z21" s="226"/>
      <c r="AA21" s="226"/>
    </row>
    <row r="22" spans="1:27" s="209" customFormat="1" ht="70.5" customHeight="1" x14ac:dyDescent="0.2">
      <c r="A22" s="217" t="s">
        <v>21</v>
      </c>
      <c r="B22" s="215" t="s">
        <v>192</v>
      </c>
      <c r="C22" s="227" t="s">
        <v>89</v>
      </c>
      <c r="D22" s="227" t="s">
        <v>90</v>
      </c>
      <c r="E22" s="197">
        <v>9.99</v>
      </c>
      <c r="F22" s="197"/>
      <c r="G22" s="197"/>
      <c r="H22" s="208"/>
      <c r="I22" s="203">
        <v>2015</v>
      </c>
      <c r="J22" s="203">
        <v>2019</v>
      </c>
      <c r="K22" s="230" t="s">
        <v>96</v>
      </c>
      <c r="L22" s="194" t="s">
        <v>105</v>
      </c>
      <c r="M22" s="194" t="s">
        <v>105</v>
      </c>
      <c r="N22" s="194" t="s">
        <v>105</v>
      </c>
      <c r="O22" s="197">
        <v>0</v>
      </c>
      <c r="P22" s="197">
        <v>0</v>
      </c>
      <c r="Q22" s="210">
        <f>'прил 1.2.'!Q22</f>
        <v>10.690974600000001</v>
      </c>
      <c r="R22" s="240"/>
      <c r="S22" s="204">
        <v>10.69097464</v>
      </c>
      <c r="T22" s="226"/>
      <c r="U22" s="227" t="s">
        <v>150</v>
      </c>
      <c r="V22" s="227" t="s">
        <v>103</v>
      </c>
      <c r="W22" s="235" t="s">
        <v>104</v>
      </c>
      <c r="X22" s="226"/>
      <c r="Y22" s="226"/>
      <c r="Z22" s="226"/>
      <c r="AA22" s="226"/>
    </row>
    <row r="23" spans="1:27" s="209" customFormat="1" ht="172.5" customHeight="1" x14ac:dyDescent="0.2">
      <c r="A23" s="217" t="s">
        <v>211</v>
      </c>
      <c r="B23" s="215" t="s">
        <v>191</v>
      </c>
      <c r="C23" s="227" t="s">
        <v>89</v>
      </c>
      <c r="D23" s="227" t="s">
        <v>90</v>
      </c>
      <c r="E23" s="197"/>
      <c r="F23" s="197"/>
      <c r="G23" s="223"/>
      <c r="H23" s="208"/>
      <c r="I23" s="203">
        <v>2015</v>
      </c>
      <c r="J23" s="203">
        <v>2019</v>
      </c>
      <c r="K23" s="230" t="s">
        <v>96</v>
      </c>
      <c r="L23" s="194" t="s">
        <v>105</v>
      </c>
      <c r="M23" s="194" t="s">
        <v>105</v>
      </c>
      <c r="N23" s="194" t="s">
        <v>105</v>
      </c>
      <c r="O23" s="197">
        <v>0</v>
      </c>
      <c r="P23" s="197">
        <v>0</v>
      </c>
      <c r="Q23" s="210">
        <f>'прил 1.2.'!Q23</f>
        <v>9.5216749000000007</v>
      </c>
      <c r="R23" s="240"/>
      <c r="S23" s="204">
        <v>9.5216748800000008</v>
      </c>
      <c r="T23" s="226"/>
      <c r="U23" s="227" t="s">
        <v>151</v>
      </c>
      <c r="V23" s="227" t="s">
        <v>103</v>
      </c>
      <c r="W23" s="235" t="s">
        <v>104</v>
      </c>
      <c r="X23" s="226"/>
      <c r="Y23" s="226"/>
      <c r="Z23" s="226"/>
      <c r="AA23" s="226"/>
    </row>
    <row r="24" spans="1:27" s="236" customFormat="1" ht="32.25" customHeight="1" x14ac:dyDescent="0.2">
      <c r="A24" s="217">
        <v>4</v>
      </c>
      <c r="B24" s="195" t="s">
        <v>281</v>
      </c>
      <c r="C24" s="231"/>
      <c r="D24" s="237"/>
      <c r="E24" s="228"/>
      <c r="F24" s="228"/>
      <c r="G24" s="242">
        <f>SUM(G25:G31)</f>
        <v>5.04</v>
      </c>
      <c r="H24" s="229"/>
      <c r="I24" s="229"/>
      <c r="J24" s="234"/>
      <c r="K24" s="229"/>
      <c r="L24" s="229"/>
      <c r="M24" s="238"/>
      <c r="N24" s="239"/>
      <c r="O24" s="229"/>
      <c r="P24" s="234"/>
      <c r="Q24" s="242">
        <f>SUM(Q25:Q31)</f>
        <v>9.9477570000000011</v>
      </c>
      <c r="R24" s="233"/>
      <c r="S24" s="242">
        <f>SUM(S25:S31)</f>
        <v>9.9477563</v>
      </c>
      <c r="T24" s="234"/>
      <c r="U24" s="231"/>
      <c r="V24" s="231"/>
      <c r="W24" s="231"/>
      <c r="X24" s="227"/>
      <c r="Y24" s="227"/>
      <c r="Z24" s="227"/>
      <c r="AA24" s="227"/>
    </row>
    <row r="25" spans="1:27" s="57" customFormat="1" ht="51" customHeight="1" x14ac:dyDescent="0.2">
      <c r="A25" s="216" t="s">
        <v>213</v>
      </c>
      <c r="B25" s="219" t="s">
        <v>257</v>
      </c>
      <c r="C25" s="43" t="s">
        <v>89</v>
      </c>
      <c r="D25" s="43" t="s">
        <v>90</v>
      </c>
      <c r="E25" s="70"/>
      <c r="F25" s="70"/>
      <c r="G25" s="4">
        <v>0.246</v>
      </c>
      <c r="H25" s="67"/>
      <c r="I25" s="3">
        <v>2016</v>
      </c>
      <c r="J25" s="3">
        <v>2016</v>
      </c>
      <c r="K25" s="56" t="s">
        <v>96</v>
      </c>
      <c r="L25" s="1" t="s">
        <v>105</v>
      </c>
      <c r="M25" s="1" t="s">
        <v>105</v>
      </c>
      <c r="N25" s="1" t="s">
        <v>105</v>
      </c>
      <c r="O25" s="68">
        <v>0</v>
      </c>
      <c r="P25" s="73">
        <v>0</v>
      </c>
      <c r="Q25" s="78">
        <f>'прил 1.2.'!Q25</f>
        <v>0.72900799999999999</v>
      </c>
      <c r="R25" s="127"/>
      <c r="S25" s="122">
        <v>0.72900754000000001</v>
      </c>
      <c r="T25" s="69"/>
      <c r="U25" s="43" t="s">
        <v>138</v>
      </c>
      <c r="V25" s="43" t="s">
        <v>103</v>
      </c>
      <c r="W25" s="61" t="s">
        <v>104</v>
      </c>
      <c r="X25" s="43"/>
      <c r="Y25" s="43"/>
      <c r="Z25" s="43"/>
      <c r="AA25" s="43"/>
    </row>
    <row r="26" spans="1:27" s="57" customFormat="1" ht="54.6" customHeight="1" x14ac:dyDescent="0.2">
      <c r="A26" s="216" t="s">
        <v>215</v>
      </c>
      <c r="B26" s="219" t="s">
        <v>249</v>
      </c>
      <c r="C26" s="43" t="s">
        <v>89</v>
      </c>
      <c r="D26" s="43" t="s">
        <v>90</v>
      </c>
      <c r="E26" s="70"/>
      <c r="F26" s="70"/>
      <c r="G26" s="4">
        <v>0.67</v>
      </c>
      <c r="H26" s="67"/>
      <c r="I26" s="3">
        <v>2018</v>
      </c>
      <c r="J26" s="3">
        <v>2018</v>
      </c>
      <c r="K26" s="56" t="s">
        <v>96</v>
      </c>
      <c r="L26" s="1" t="s">
        <v>105</v>
      </c>
      <c r="M26" s="1" t="s">
        <v>105</v>
      </c>
      <c r="N26" s="1" t="s">
        <v>105</v>
      </c>
      <c r="O26" s="68">
        <v>0</v>
      </c>
      <c r="P26" s="73">
        <v>0</v>
      </c>
      <c r="Q26" s="78">
        <f>'прил 1.2.'!Q26</f>
        <v>1.876638</v>
      </c>
      <c r="R26" s="127"/>
      <c r="S26" s="122">
        <v>1.87663778</v>
      </c>
      <c r="T26" s="69"/>
      <c r="U26" s="43" t="s">
        <v>144</v>
      </c>
      <c r="V26" s="43" t="s">
        <v>103</v>
      </c>
      <c r="W26" s="61" t="s">
        <v>104</v>
      </c>
      <c r="X26" s="43"/>
      <c r="Y26" s="43"/>
      <c r="Z26" s="43"/>
      <c r="AA26" s="43"/>
    </row>
    <row r="27" spans="1:27" s="57" customFormat="1" ht="69.75" customHeight="1" x14ac:dyDescent="0.2">
      <c r="A27" s="216" t="s">
        <v>216</v>
      </c>
      <c r="B27" s="219" t="s">
        <v>250</v>
      </c>
      <c r="C27" s="43" t="s">
        <v>89</v>
      </c>
      <c r="D27" s="43" t="s">
        <v>90</v>
      </c>
      <c r="E27" s="70"/>
      <c r="F27" s="70"/>
      <c r="G27" s="4">
        <v>1.204</v>
      </c>
      <c r="H27" s="67"/>
      <c r="I27" s="3">
        <v>2017</v>
      </c>
      <c r="J27" s="3">
        <v>2017</v>
      </c>
      <c r="K27" s="56" t="s">
        <v>96</v>
      </c>
      <c r="L27" s="1" t="s">
        <v>105</v>
      </c>
      <c r="M27" s="1" t="s">
        <v>105</v>
      </c>
      <c r="N27" s="1" t="s">
        <v>105</v>
      </c>
      <c r="O27" s="68">
        <v>0</v>
      </c>
      <c r="P27" s="73">
        <v>0</v>
      </c>
      <c r="Q27" s="78">
        <f>'прил 1.2.'!Q27</f>
        <v>2.895025</v>
      </c>
      <c r="R27" s="127"/>
      <c r="S27" s="122">
        <v>2.8950249800000001</v>
      </c>
      <c r="T27" s="69"/>
      <c r="U27" s="43" t="s">
        <v>146</v>
      </c>
      <c r="V27" s="43" t="s">
        <v>103</v>
      </c>
      <c r="W27" s="61" t="s">
        <v>104</v>
      </c>
      <c r="X27" s="43"/>
      <c r="Y27" s="43"/>
      <c r="Z27" s="43"/>
      <c r="AA27" s="43"/>
    </row>
    <row r="28" spans="1:27" s="62" customFormat="1" ht="57.6" customHeight="1" x14ac:dyDescent="0.2">
      <c r="A28" s="216" t="s">
        <v>217</v>
      </c>
      <c r="B28" s="219" t="s">
        <v>251</v>
      </c>
      <c r="C28" s="43" t="s">
        <v>89</v>
      </c>
      <c r="D28" s="43" t="s">
        <v>90</v>
      </c>
      <c r="E28" s="17"/>
      <c r="F28" s="17"/>
      <c r="G28" s="17">
        <v>0.6</v>
      </c>
      <c r="H28" s="60"/>
      <c r="I28" s="3">
        <v>2015</v>
      </c>
      <c r="J28" s="3">
        <v>2015</v>
      </c>
      <c r="K28" s="56" t="s">
        <v>96</v>
      </c>
      <c r="L28" s="1" t="s">
        <v>105</v>
      </c>
      <c r="M28" s="1" t="s">
        <v>105</v>
      </c>
      <c r="N28" s="1" t="s">
        <v>105</v>
      </c>
      <c r="O28" s="17">
        <v>0</v>
      </c>
      <c r="P28" s="17">
        <v>0</v>
      </c>
      <c r="Q28" s="78">
        <f>'прил 1.2.'!Q28</f>
        <v>0.94975100000000001</v>
      </c>
      <c r="R28" s="126"/>
      <c r="S28" s="122">
        <f>Q28</f>
        <v>0.94975100000000001</v>
      </c>
      <c r="T28" s="52"/>
      <c r="U28" s="43" t="s">
        <v>187</v>
      </c>
      <c r="V28" s="43" t="s">
        <v>103</v>
      </c>
      <c r="W28" s="61" t="s">
        <v>104</v>
      </c>
      <c r="X28" s="52"/>
      <c r="Y28" s="52"/>
      <c r="Z28" s="52"/>
      <c r="AA28" s="52"/>
    </row>
    <row r="29" spans="1:27" s="62" customFormat="1" ht="55.9" customHeight="1" x14ac:dyDescent="0.2">
      <c r="A29" s="216" t="s">
        <v>218</v>
      </c>
      <c r="B29" s="219" t="s">
        <v>252</v>
      </c>
      <c r="C29" s="43" t="s">
        <v>89</v>
      </c>
      <c r="D29" s="43" t="s">
        <v>90</v>
      </c>
      <c r="E29" s="17"/>
      <c r="F29" s="17"/>
      <c r="G29" s="17">
        <v>0.45</v>
      </c>
      <c r="H29" s="60"/>
      <c r="I29" s="3">
        <v>2015</v>
      </c>
      <c r="J29" s="3">
        <v>2015</v>
      </c>
      <c r="K29" s="56" t="s">
        <v>96</v>
      </c>
      <c r="L29" s="1" t="s">
        <v>105</v>
      </c>
      <c r="M29" s="1" t="s">
        <v>105</v>
      </c>
      <c r="N29" s="1" t="s">
        <v>105</v>
      </c>
      <c r="O29" s="17">
        <v>0</v>
      </c>
      <c r="P29" s="17">
        <v>0</v>
      </c>
      <c r="Q29" s="78">
        <f>'прил 1.2.'!Q29</f>
        <v>0.719692</v>
      </c>
      <c r="R29" s="126"/>
      <c r="S29" s="122">
        <f>Q29</f>
        <v>0.719692</v>
      </c>
      <c r="T29" s="52"/>
      <c r="U29" s="43" t="s">
        <v>187</v>
      </c>
      <c r="V29" s="43" t="s">
        <v>103</v>
      </c>
      <c r="W29" s="61" t="s">
        <v>104</v>
      </c>
      <c r="X29" s="52"/>
      <c r="Y29" s="52"/>
      <c r="Z29" s="52"/>
      <c r="AA29" s="52"/>
    </row>
    <row r="30" spans="1:27" s="62" customFormat="1" ht="61.9" customHeight="1" x14ac:dyDescent="0.2">
      <c r="A30" s="216" t="s">
        <v>219</v>
      </c>
      <c r="B30" s="219" t="s">
        <v>253</v>
      </c>
      <c r="C30" s="43" t="s">
        <v>89</v>
      </c>
      <c r="D30" s="43" t="s">
        <v>90</v>
      </c>
      <c r="E30" s="17"/>
      <c r="F30" s="17"/>
      <c r="G30" s="17">
        <v>0.9</v>
      </c>
      <c r="H30" s="60"/>
      <c r="I30" s="3">
        <v>2015</v>
      </c>
      <c r="J30" s="3">
        <v>2015</v>
      </c>
      <c r="K30" s="56" t="s">
        <v>96</v>
      </c>
      <c r="L30" s="1" t="s">
        <v>105</v>
      </c>
      <c r="M30" s="1" t="s">
        <v>105</v>
      </c>
      <c r="N30" s="1" t="s">
        <v>105</v>
      </c>
      <c r="O30" s="17">
        <v>0</v>
      </c>
      <c r="P30" s="17">
        <v>0</v>
      </c>
      <c r="Q30" s="78">
        <f>'прил 1.2.'!Q30</f>
        <v>1.393275</v>
      </c>
      <c r="R30" s="126"/>
      <c r="S30" s="122">
        <f>Q30</f>
        <v>1.393275</v>
      </c>
      <c r="T30" s="52"/>
      <c r="U30" s="43" t="s">
        <v>187</v>
      </c>
      <c r="V30" s="43" t="s">
        <v>103</v>
      </c>
      <c r="W30" s="61" t="s">
        <v>104</v>
      </c>
      <c r="X30" s="52"/>
      <c r="Y30" s="52"/>
      <c r="Z30" s="52"/>
      <c r="AA30" s="52"/>
    </row>
    <row r="31" spans="1:27" s="62" customFormat="1" ht="73.5" customHeight="1" x14ac:dyDescent="0.2">
      <c r="A31" s="216" t="s">
        <v>220</v>
      </c>
      <c r="B31" s="219" t="s">
        <v>254</v>
      </c>
      <c r="C31" s="43" t="s">
        <v>89</v>
      </c>
      <c r="D31" s="43" t="s">
        <v>90</v>
      </c>
      <c r="E31" s="17"/>
      <c r="F31" s="17"/>
      <c r="G31" s="4">
        <v>0.97</v>
      </c>
      <c r="H31" s="60"/>
      <c r="I31" s="3">
        <v>2015</v>
      </c>
      <c r="J31" s="3">
        <v>2015</v>
      </c>
      <c r="K31" s="56" t="s">
        <v>96</v>
      </c>
      <c r="L31" s="1" t="s">
        <v>105</v>
      </c>
      <c r="M31" s="1" t="s">
        <v>105</v>
      </c>
      <c r="N31" s="1" t="s">
        <v>105</v>
      </c>
      <c r="O31" s="17">
        <v>0</v>
      </c>
      <c r="P31" s="17">
        <v>0</v>
      </c>
      <c r="Q31" s="78">
        <f>'прил 1.2.'!Q31</f>
        <v>1.384368</v>
      </c>
      <c r="R31" s="126"/>
      <c r="S31" s="122">
        <f>Q31</f>
        <v>1.384368</v>
      </c>
      <c r="T31" s="52"/>
      <c r="U31" s="43" t="s">
        <v>187</v>
      </c>
      <c r="V31" s="43" t="s">
        <v>103</v>
      </c>
      <c r="W31" s="61" t="s">
        <v>104</v>
      </c>
      <c r="X31" s="52"/>
      <c r="Y31" s="52"/>
      <c r="Z31" s="52"/>
      <c r="AA31" s="52"/>
    </row>
    <row r="32" spans="1:27" s="236" customFormat="1" ht="34.5" customHeight="1" x14ac:dyDescent="0.2">
      <c r="A32" s="217" t="s">
        <v>214</v>
      </c>
      <c r="B32" s="195" t="s">
        <v>201</v>
      </c>
      <c r="C32" s="231"/>
      <c r="D32" s="237"/>
      <c r="E32" s="228"/>
      <c r="F32" s="228"/>
      <c r="G32" s="242">
        <f>SUM(G33:G43)</f>
        <v>25.365000000000002</v>
      </c>
      <c r="H32" s="229"/>
      <c r="I32" s="229"/>
      <c r="J32" s="234"/>
      <c r="K32" s="229"/>
      <c r="L32" s="229"/>
      <c r="M32" s="238"/>
      <c r="N32" s="239"/>
      <c r="O32" s="229"/>
      <c r="P32" s="234"/>
      <c r="Q32" s="242">
        <f>SUM(Q33:Q43)</f>
        <v>52.733940200000006</v>
      </c>
      <c r="R32" s="233"/>
      <c r="S32" s="242">
        <f>SUM(S33:S43)</f>
        <v>52.733939700000008</v>
      </c>
      <c r="T32" s="234"/>
      <c r="U32" s="231"/>
      <c r="V32" s="231"/>
      <c r="W32" s="231"/>
      <c r="X32" s="227"/>
      <c r="Y32" s="227"/>
      <c r="Z32" s="227"/>
      <c r="AA32" s="227"/>
    </row>
    <row r="33" spans="1:27" s="57" customFormat="1" ht="63" customHeight="1" x14ac:dyDescent="0.2">
      <c r="A33" s="216" t="s">
        <v>221</v>
      </c>
      <c r="B33" s="219" t="s">
        <v>255</v>
      </c>
      <c r="C33" s="43" t="s">
        <v>89</v>
      </c>
      <c r="D33" s="43" t="s">
        <v>90</v>
      </c>
      <c r="E33" s="70"/>
      <c r="F33" s="70"/>
      <c r="G33" s="4">
        <v>1.355</v>
      </c>
      <c r="H33" s="67"/>
      <c r="I33" s="3">
        <v>2015</v>
      </c>
      <c r="J33" s="3">
        <v>2015</v>
      </c>
      <c r="K33" s="56" t="s">
        <v>96</v>
      </c>
      <c r="L33" s="1" t="s">
        <v>105</v>
      </c>
      <c r="M33" s="1" t="s">
        <v>105</v>
      </c>
      <c r="N33" s="1" t="s">
        <v>105</v>
      </c>
      <c r="O33" s="68">
        <v>0</v>
      </c>
      <c r="P33" s="73">
        <v>0</v>
      </c>
      <c r="Q33" s="78">
        <f>'прил 1.2.'!Q33</f>
        <v>2.6770801999999998</v>
      </c>
      <c r="R33" s="127"/>
      <c r="S33" s="122">
        <v>2.67708016</v>
      </c>
      <c r="T33" s="69"/>
      <c r="U33" s="43" t="s">
        <v>140</v>
      </c>
      <c r="V33" s="43" t="s">
        <v>103</v>
      </c>
      <c r="W33" s="61" t="s">
        <v>104</v>
      </c>
      <c r="X33" s="43"/>
      <c r="Y33" s="43"/>
      <c r="Z33" s="43"/>
      <c r="AA33" s="43"/>
    </row>
    <row r="34" spans="1:27" s="57" customFormat="1" ht="88.5" customHeight="1" x14ac:dyDescent="0.2">
      <c r="A34" s="216" t="s">
        <v>222</v>
      </c>
      <c r="B34" s="219" t="s">
        <v>256</v>
      </c>
      <c r="C34" s="43" t="s">
        <v>89</v>
      </c>
      <c r="D34" s="43" t="s">
        <v>90</v>
      </c>
      <c r="E34" s="70"/>
      <c r="F34" s="70"/>
      <c r="G34" s="4">
        <v>1.0920000000000001</v>
      </c>
      <c r="H34" s="67"/>
      <c r="I34" s="3">
        <v>2019</v>
      </c>
      <c r="J34" s="3">
        <v>2019</v>
      </c>
      <c r="K34" s="56" t="s">
        <v>96</v>
      </c>
      <c r="L34" s="1" t="s">
        <v>105</v>
      </c>
      <c r="M34" s="1" t="s">
        <v>105</v>
      </c>
      <c r="N34" s="1" t="s">
        <v>105</v>
      </c>
      <c r="O34" s="68">
        <v>0</v>
      </c>
      <c r="P34" s="73">
        <v>0</v>
      </c>
      <c r="Q34" s="78">
        <f>'прил 1.2.'!Q34</f>
        <v>2.7080129999999998</v>
      </c>
      <c r="R34" s="127"/>
      <c r="S34" s="122">
        <v>2.7080126799999999</v>
      </c>
      <c r="T34" s="69"/>
      <c r="U34" s="43" t="s">
        <v>141</v>
      </c>
      <c r="V34" s="43" t="s">
        <v>103</v>
      </c>
      <c r="W34" s="61" t="s">
        <v>104</v>
      </c>
      <c r="X34" s="43"/>
      <c r="Y34" s="43"/>
      <c r="Z34" s="43"/>
      <c r="AA34" s="43"/>
    </row>
    <row r="35" spans="1:27" s="57" customFormat="1" ht="81" customHeight="1" x14ac:dyDescent="0.2">
      <c r="A35" s="216" t="s">
        <v>223</v>
      </c>
      <c r="B35" s="219" t="s">
        <v>258</v>
      </c>
      <c r="C35" s="43" t="s">
        <v>89</v>
      </c>
      <c r="D35" s="43" t="s">
        <v>90</v>
      </c>
      <c r="E35" s="70"/>
      <c r="F35" s="70"/>
      <c r="G35" s="4">
        <v>2.0649999999999999</v>
      </c>
      <c r="H35" s="67"/>
      <c r="I35" s="3">
        <v>2019</v>
      </c>
      <c r="J35" s="3">
        <v>2019</v>
      </c>
      <c r="K35" s="56" t="s">
        <v>96</v>
      </c>
      <c r="L35" s="1" t="s">
        <v>105</v>
      </c>
      <c r="M35" s="1" t="s">
        <v>105</v>
      </c>
      <c r="N35" s="1" t="s">
        <v>105</v>
      </c>
      <c r="O35" s="68">
        <v>0</v>
      </c>
      <c r="P35" s="73">
        <v>0</v>
      </c>
      <c r="Q35" s="78">
        <f>'прил 1.2.'!Q35</f>
        <v>4.8546719999999999</v>
      </c>
      <c r="R35" s="127"/>
      <c r="S35" s="122">
        <v>4.8546722200000003</v>
      </c>
      <c r="T35" s="69"/>
      <c r="U35" s="43" t="s">
        <v>142</v>
      </c>
      <c r="V35" s="43" t="s">
        <v>103</v>
      </c>
      <c r="W35" s="61" t="s">
        <v>104</v>
      </c>
      <c r="X35" s="43"/>
      <c r="Y35" s="43"/>
      <c r="Z35" s="43"/>
      <c r="AA35" s="43"/>
    </row>
    <row r="36" spans="1:27" s="57" customFormat="1" ht="75.599999999999994" customHeight="1" x14ac:dyDescent="0.2">
      <c r="A36" s="216" t="s">
        <v>224</v>
      </c>
      <c r="B36" s="219" t="s">
        <v>259</v>
      </c>
      <c r="C36" s="43" t="s">
        <v>89</v>
      </c>
      <c r="D36" s="43" t="s">
        <v>90</v>
      </c>
      <c r="E36" s="70"/>
      <c r="F36" s="70"/>
      <c r="G36" s="4">
        <v>2.08</v>
      </c>
      <c r="H36" s="67"/>
      <c r="I36" s="3">
        <v>2016</v>
      </c>
      <c r="J36" s="3">
        <v>2016</v>
      </c>
      <c r="K36" s="56" t="s">
        <v>96</v>
      </c>
      <c r="L36" s="1" t="s">
        <v>105</v>
      </c>
      <c r="M36" s="1" t="s">
        <v>105</v>
      </c>
      <c r="N36" s="1" t="s">
        <v>105</v>
      </c>
      <c r="O36" s="68">
        <v>0</v>
      </c>
      <c r="P36" s="73">
        <v>0</v>
      </c>
      <c r="Q36" s="78">
        <f>'прил 1.2.'!Q36</f>
        <v>4.2643089999999999</v>
      </c>
      <c r="R36" s="127"/>
      <c r="S36" s="122">
        <v>4.2643087800000004</v>
      </c>
      <c r="T36" s="69"/>
      <c r="U36" s="43" t="s">
        <v>143</v>
      </c>
      <c r="V36" s="43" t="s">
        <v>103</v>
      </c>
      <c r="W36" s="61" t="s">
        <v>104</v>
      </c>
      <c r="X36" s="43"/>
      <c r="Y36" s="43"/>
      <c r="Z36" s="43"/>
      <c r="AA36" s="43"/>
    </row>
    <row r="37" spans="1:27" s="57" customFormat="1" ht="69" customHeight="1" x14ac:dyDescent="0.2">
      <c r="A37" s="216" t="s">
        <v>225</v>
      </c>
      <c r="B37" s="219" t="s">
        <v>282</v>
      </c>
      <c r="C37" s="43" t="s">
        <v>89</v>
      </c>
      <c r="D37" s="43" t="s">
        <v>90</v>
      </c>
      <c r="E37" s="70"/>
      <c r="F37" s="70"/>
      <c r="G37" s="4">
        <v>0.96499999999999997</v>
      </c>
      <c r="H37" s="67"/>
      <c r="I37" s="3">
        <v>2015</v>
      </c>
      <c r="J37" s="3">
        <v>2015</v>
      </c>
      <c r="K37" s="56" t="s">
        <v>96</v>
      </c>
      <c r="L37" s="1" t="s">
        <v>105</v>
      </c>
      <c r="M37" s="1" t="s">
        <v>105</v>
      </c>
      <c r="N37" s="1" t="s">
        <v>105</v>
      </c>
      <c r="O37" s="68">
        <v>0</v>
      </c>
      <c r="P37" s="73">
        <v>0</v>
      </c>
      <c r="Q37" s="78">
        <f>'прил 1.2.'!Q37</f>
        <v>1.9125865</v>
      </c>
      <c r="R37" s="127"/>
      <c r="S37" s="122">
        <v>1.9125864800000001</v>
      </c>
      <c r="T37" s="69"/>
      <c r="U37" s="43" t="s">
        <v>140</v>
      </c>
      <c r="V37" s="43" t="s">
        <v>103</v>
      </c>
      <c r="W37" s="61" t="s">
        <v>104</v>
      </c>
      <c r="X37" s="43"/>
      <c r="Y37" s="43"/>
      <c r="Z37" s="43"/>
      <c r="AA37" s="43"/>
    </row>
    <row r="38" spans="1:27" s="57" customFormat="1" ht="69" customHeight="1" x14ac:dyDescent="0.2">
      <c r="A38" s="216" t="s">
        <v>226</v>
      </c>
      <c r="B38" s="219" t="s">
        <v>260</v>
      </c>
      <c r="C38" s="43" t="s">
        <v>89</v>
      </c>
      <c r="D38" s="43" t="s">
        <v>90</v>
      </c>
      <c r="E38" s="70"/>
      <c r="F38" s="70"/>
      <c r="G38" s="4">
        <v>3.746</v>
      </c>
      <c r="H38" s="67"/>
      <c r="I38" s="3">
        <v>2018</v>
      </c>
      <c r="J38" s="3">
        <v>2018</v>
      </c>
      <c r="K38" s="56" t="s">
        <v>96</v>
      </c>
      <c r="L38" s="1" t="s">
        <v>105</v>
      </c>
      <c r="M38" s="1" t="s">
        <v>105</v>
      </c>
      <c r="N38" s="1" t="s">
        <v>105</v>
      </c>
      <c r="O38" s="68">
        <v>0</v>
      </c>
      <c r="P38" s="73">
        <v>0</v>
      </c>
      <c r="Q38" s="78">
        <f>'прил 1.2.'!Q38</f>
        <v>7.7750671999999996</v>
      </c>
      <c r="R38" s="127"/>
      <c r="S38" s="122">
        <v>7.7750671999999996</v>
      </c>
      <c r="T38" s="69"/>
      <c r="U38" s="43" t="s">
        <v>147</v>
      </c>
      <c r="V38" s="43" t="s">
        <v>103</v>
      </c>
      <c r="W38" s="61" t="s">
        <v>104</v>
      </c>
      <c r="X38" s="43"/>
      <c r="Y38" s="43"/>
      <c r="Z38" s="43"/>
      <c r="AA38" s="43"/>
    </row>
    <row r="39" spans="1:27" s="57" customFormat="1" ht="69" customHeight="1" x14ac:dyDescent="0.2">
      <c r="A39" s="216" t="s">
        <v>227</v>
      </c>
      <c r="B39" s="219" t="s">
        <v>261</v>
      </c>
      <c r="C39" s="43" t="s">
        <v>89</v>
      </c>
      <c r="D39" s="43" t="s">
        <v>90</v>
      </c>
      <c r="E39" s="70"/>
      <c r="F39" s="70"/>
      <c r="G39" s="4">
        <v>3.6349999999999998</v>
      </c>
      <c r="H39" s="67"/>
      <c r="I39" s="3">
        <v>2017</v>
      </c>
      <c r="J39" s="3">
        <v>2017</v>
      </c>
      <c r="K39" s="56" t="s">
        <v>96</v>
      </c>
      <c r="L39" s="1" t="s">
        <v>105</v>
      </c>
      <c r="M39" s="1" t="s">
        <v>105</v>
      </c>
      <c r="N39" s="1" t="s">
        <v>105</v>
      </c>
      <c r="O39" s="68">
        <v>0</v>
      </c>
      <c r="P39" s="73">
        <v>0</v>
      </c>
      <c r="Q39" s="78">
        <f>'прил 1.2.'!Q39</f>
        <v>7.4598833000000004</v>
      </c>
      <c r="R39" s="127"/>
      <c r="S39" s="122">
        <v>7.4598833000000004</v>
      </c>
      <c r="T39" s="69"/>
      <c r="U39" s="43" t="s">
        <v>148</v>
      </c>
      <c r="V39" s="43" t="s">
        <v>103</v>
      </c>
      <c r="W39" s="61" t="s">
        <v>104</v>
      </c>
      <c r="X39" s="43"/>
      <c r="Y39" s="43"/>
      <c r="Z39" s="43"/>
      <c r="AA39" s="43"/>
    </row>
    <row r="40" spans="1:27" s="57" customFormat="1" ht="69" customHeight="1" x14ac:dyDescent="0.2">
      <c r="A40" s="216" t="s">
        <v>228</v>
      </c>
      <c r="B40" s="219" t="s">
        <v>262</v>
      </c>
      <c r="C40" s="43" t="s">
        <v>89</v>
      </c>
      <c r="D40" s="43" t="s">
        <v>90</v>
      </c>
      <c r="E40" s="70"/>
      <c r="F40" s="70"/>
      <c r="G40" s="4">
        <v>1.21</v>
      </c>
      <c r="H40" s="67"/>
      <c r="I40" s="3">
        <v>2019</v>
      </c>
      <c r="J40" s="3">
        <v>2019</v>
      </c>
      <c r="K40" s="56" t="s">
        <v>96</v>
      </c>
      <c r="L40" s="1" t="s">
        <v>105</v>
      </c>
      <c r="M40" s="1" t="s">
        <v>105</v>
      </c>
      <c r="N40" s="1" t="s">
        <v>105</v>
      </c>
      <c r="O40" s="68">
        <v>0</v>
      </c>
      <c r="P40" s="73">
        <v>0</v>
      </c>
      <c r="Q40" s="78">
        <f>'прил 1.2.'!Q40</f>
        <v>2.7132800000000001</v>
      </c>
      <c r="R40" s="127"/>
      <c r="S40" s="122">
        <v>2.7132801999999998</v>
      </c>
      <c r="T40" s="69"/>
      <c r="U40" s="43" t="s">
        <v>149</v>
      </c>
      <c r="V40" s="43" t="s">
        <v>103</v>
      </c>
      <c r="W40" s="61" t="s">
        <v>104</v>
      </c>
      <c r="X40" s="43"/>
      <c r="Y40" s="43"/>
      <c r="Z40" s="43"/>
      <c r="AA40" s="43"/>
    </row>
    <row r="41" spans="1:27" s="57" customFormat="1" ht="69" customHeight="1" x14ac:dyDescent="0.2">
      <c r="A41" s="216" t="s">
        <v>229</v>
      </c>
      <c r="B41" s="219" t="s">
        <v>263</v>
      </c>
      <c r="C41" s="43" t="s">
        <v>89</v>
      </c>
      <c r="D41" s="43" t="s">
        <v>90</v>
      </c>
      <c r="E41" s="70"/>
      <c r="F41" s="70"/>
      <c r="G41" s="4">
        <v>2.21</v>
      </c>
      <c r="H41" s="67"/>
      <c r="I41" s="3">
        <v>2019</v>
      </c>
      <c r="J41" s="3">
        <v>2019</v>
      </c>
      <c r="K41" s="56" t="s">
        <v>96</v>
      </c>
      <c r="L41" s="1" t="s">
        <v>105</v>
      </c>
      <c r="M41" s="1" t="s">
        <v>105</v>
      </c>
      <c r="N41" s="1" t="s">
        <v>105</v>
      </c>
      <c r="O41" s="68">
        <v>0</v>
      </c>
      <c r="P41" s="73">
        <v>0</v>
      </c>
      <c r="Q41" s="78">
        <f>'прил 1.2.'!Q41</f>
        <v>5.0307599999999999</v>
      </c>
      <c r="R41" s="127"/>
      <c r="S41" s="122">
        <v>5.0307600800000003</v>
      </c>
      <c r="T41" s="69"/>
      <c r="U41" s="43" t="s">
        <v>149</v>
      </c>
      <c r="V41" s="43" t="s">
        <v>103</v>
      </c>
      <c r="W41" s="61" t="s">
        <v>104</v>
      </c>
      <c r="X41" s="43"/>
      <c r="Y41" s="43"/>
      <c r="Z41" s="43"/>
      <c r="AA41" s="43"/>
    </row>
    <row r="42" spans="1:27" s="62" customFormat="1" ht="83.25" customHeight="1" x14ac:dyDescent="0.2">
      <c r="A42" s="216" t="s">
        <v>230</v>
      </c>
      <c r="B42" s="219" t="s">
        <v>264</v>
      </c>
      <c r="C42" s="43" t="s">
        <v>89</v>
      </c>
      <c r="D42" s="43" t="s">
        <v>90</v>
      </c>
      <c r="E42" s="17"/>
      <c r="F42" s="17"/>
      <c r="G42" s="4">
        <v>5.2469999999999999</v>
      </c>
      <c r="H42" s="60"/>
      <c r="I42" s="3">
        <v>2016</v>
      </c>
      <c r="J42" s="3">
        <v>2016</v>
      </c>
      <c r="K42" s="56" t="s">
        <v>96</v>
      </c>
      <c r="L42" s="1" t="s">
        <v>105</v>
      </c>
      <c r="M42" s="1" t="s">
        <v>105</v>
      </c>
      <c r="N42" s="1" t="s">
        <v>105</v>
      </c>
      <c r="O42" s="17">
        <v>0</v>
      </c>
      <c r="P42" s="17">
        <v>0</v>
      </c>
      <c r="Q42" s="78">
        <f>'прил 1.2.'!Q42</f>
        <v>9.9496070000000003</v>
      </c>
      <c r="R42" s="126"/>
      <c r="S42" s="122">
        <v>9.9496065999999992</v>
      </c>
      <c r="T42" s="52"/>
      <c r="U42" s="43" t="s">
        <v>139</v>
      </c>
      <c r="V42" s="43" t="s">
        <v>103</v>
      </c>
      <c r="W42" s="61" t="s">
        <v>104</v>
      </c>
      <c r="X42" s="52"/>
      <c r="Y42" s="52"/>
      <c r="Z42" s="52"/>
      <c r="AA42" s="52"/>
    </row>
    <row r="43" spans="1:27" s="62" customFormat="1" ht="72" customHeight="1" x14ac:dyDescent="0.2">
      <c r="A43" s="216" t="s">
        <v>231</v>
      </c>
      <c r="B43" s="220" t="s">
        <v>265</v>
      </c>
      <c r="C43" s="43" t="s">
        <v>89</v>
      </c>
      <c r="D43" s="43" t="s">
        <v>90</v>
      </c>
      <c r="E43" s="17"/>
      <c r="F43" s="17"/>
      <c r="G43" s="17">
        <v>1.76</v>
      </c>
      <c r="H43" s="60"/>
      <c r="I43" s="3">
        <v>2015</v>
      </c>
      <c r="J43" s="3">
        <v>2015</v>
      </c>
      <c r="K43" s="56" t="s">
        <v>96</v>
      </c>
      <c r="L43" s="1" t="s">
        <v>105</v>
      </c>
      <c r="M43" s="1" t="s">
        <v>105</v>
      </c>
      <c r="N43" s="1" t="s">
        <v>105</v>
      </c>
      <c r="O43" s="17">
        <v>0</v>
      </c>
      <c r="P43" s="17">
        <v>0</v>
      </c>
      <c r="Q43" s="78">
        <f>'прил 1.2.'!Q43</f>
        <v>3.3886820000000002</v>
      </c>
      <c r="R43" s="126"/>
      <c r="S43" s="122">
        <f>Q43</f>
        <v>3.3886820000000002</v>
      </c>
      <c r="T43" s="52"/>
      <c r="U43" s="43" t="s">
        <v>188</v>
      </c>
      <c r="V43" s="43" t="s">
        <v>103</v>
      </c>
      <c r="W43" s="61" t="s">
        <v>104</v>
      </c>
      <c r="X43" s="52"/>
      <c r="Y43" s="52"/>
      <c r="Z43" s="52"/>
      <c r="AA43" s="52"/>
    </row>
    <row r="44" spans="1:27" s="236" customFormat="1" ht="69" customHeight="1" x14ac:dyDescent="0.2">
      <c r="A44" s="217" t="s">
        <v>232</v>
      </c>
      <c r="B44" s="215" t="s">
        <v>126</v>
      </c>
      <c r="C44" s="227" t="s">
        <v>89</v>
      </c>
      <c r="D44" s="227" t="s">
        <v>90</v>
      </c>
      <c r="E44" s="228"/>
      <c r="F44" s="228"/>
      <c r="G44" s="223">
        <v>0.57499999999999996</v>
      </c>
      <c r="H44" s="229"/>
      <c r="I44" s="203">
        <v>2018</v>
      </c>
      <c r="J44" s="203">
        <v>2018</v>
      </c>
      <c r="K44" s="230" t="s">
        <v>96</v>
      </c>
      <c r="L44" s="194" t="s">
        <v>105</v>
      </c>
      <c r="M44" s="194" t="s">
        <v>105</v>
      </c>
      <c r="N44" s="194" t="s">
        <v>105</v>
      </c>
      <c r="O44" s="231">
        <v>0</v>
      </c>
      <c r="P44" s="232">
        <v>0</v>
      </c>
      <c r="Q44" s="210">
        <f>'прил 1.2.'!Q44</f>
        <v>1.433084</v>
      </c>
      <c r="R44" s="233"/>
      <c r="S44" s="204">
        <v>1.43308404</v>
      </c>
      <c r="T44" s="234"/>
      <c r="U44" s="227" t="s">
        <v>147</v>
      </c>
      <c r="V44" s="227" t="s">
        <v>103</v>
      </c>
      <c r="W44" s="235" t="s">
        <v>104</v>
      </c>
      <c r="X44" s="227"/>
      <c r="Y44" s="227"/>
      <c r="Z44" s="227"/>
      <c r="AA44" s="227"/>
    </row>
    <row r="45" spans="1:27" s="236" customFormat="1" ht="27" customHeight="1" x14ac:dyDescent="0.2">
      <c r="A45" s="217" t="s">
        <v>233</v>
      </c>
      <c r="B45" s="221" t="s">
        <v>199</v>
      </c>
      <c r="C45" s="231"/>
      <c r="D45" s="237"/>
      <c r="E45" s="228"/>
      <c r="F45" s="228"/>
      <c r="G45" s="242">
        <f>SUM(G46:G58)</f>
        <v>8.0889999999999986</v>
      </c>
      <c r="H45" s="229"/>
      <c r="I45" s="229"/>
      <c r="J45" s="234"/>
      <c r="K45" s="229"/>
      <c r="L45" s="229"/>
      <c r="M45" s="238"/>
      <c r="N45" s="239"/>
      <c r="O45" s="229"/>
      <c r="P45" s="234"/>
      <c r="Q45" s="242">
        <f>SUM(Q46:Q58)</f>
        <v>9.0385251799999988</v>
      </c>
      <c r="R45" s="233"/>
      <c r="S45" s="242">
        <f>SUM(S46:S58)</f>
        <v>9.0385238799999978</v>
      </c>
      <c r="T45" s="234"/>
      <c r="U45" s="231"/>
      <c r="V45" s="231"/>
      <c r="W45" s="231"/>
      <c r="X45" s="227"/>
      <c r="Y45" s="227"/>
      <c r="Z45" s="227"/>
      <c r="AA45" s="227"/>
    </row>
    <row r="46" spans="1:27" s="57" customFormat="1" ht="92.25" customHeight="1" x14ac:dyDescent="0.2">
      <c r="A46" s="216" t="s">
        <v>234</v>
      </c>
      <c r="B46" s="219" t="s">
        <v>266</v>
      </c>
      <c r="C46" s="43" t="s">
        <v>89</v>
      </c>
      <c r="D46" s="43" t="s">
        <v>90</v>
      </c>
      <c r="E46" s="70"/>
      <c r="F46" s="70"/>
      <c r="G46" s="4">
        <v>0.46300000000000002</v>
      </c>
      <c r="H46" s="67"/>
      <c r="I46" s="3">
        <v>2015</v>
      </c>
      <c r="J46" s="3">
        <v>2015</v>
      </c>
      <c r="K46" s="56" t="s">
        <v>96</v>
      </c>
      <c r="L46" s="1" t="s">
        <v>105</v>
      </c>
      <c r="M46" s="1" t="s">
        <v>105</v>
      </c>
      <c r="N46" s="1" t="s">
        <v>105</v>
      </c>
      <c r="O46" s="68">
        <v>0</v>
      </c>
      <c r="P46" s="73">
        <v>0</v>
      </c>
      <c r="Q46" s="78">
        <f>'прил 1.2.'!Q46</f>
        <v>0.47636718</v>
      </c>
      <c r="R46" s="127"/>
      <c r="S46" s="78">
        <v>0.47636718</v>
      </c>
      <c r="T46" s="69"/>
      <c r="U46" s="43" t="s">
        <v>135</v>
      </c>
      <c r="V46" s="43" t="s">
        <v>103</v>
      </c>
      <c r="W46" s="61" t="s">
        <v>104</v>
      </c>
      <c r="X46" s="43"/>
      <c r="Y46" s="43"/>
      <c r="Z46" s="43"/>
      <c r="AA46" s="43"/>
    </row>
    <row r="47" spans="1:27" s="57" customFormat="1" ht="88.5" customHeight="1" x14ac:dyDescent="0.2">
      <c r="A47" s="216" t="s">
        <v>235</v>
      </c>
      <c r="B47" s="219" t="s">
        <v>267</v>
      </c>
      <c r="C47" s="43" t="s">
        <v>89</v>
      </c>
      <c r="D47" s="43" t="s">
        <v>90</v>
      </c>
      <c r="E47" s="70"/>
      <c r="F47" s="70"/>
      <c r="G47" s="4">
        <v>0.71599999999999997</v>
      </c>
      <c r="H47" s="67"/>
      <c r="I47" s="3">
        <v>2018</v>
      </c>
      <c r="J47" s="3">
        <v>2018</v>
      </c>
      <c r="K47" s="56" t="s">
        <v>96</v>
      </c>
      <c r="L47" s="1" t="s">
        <v>105</v>
      </c>
      <c r="M47" s="1" t="s">
        <v>105</v>
      </c>
      <c r="N47" s="1" t="s">
        <v>105</v>
      </c>
      <c r="O47" s="68">
        <v>0</v>
      </c>
      <c r="P47" s="73">
        <v>0</v>
      </c>
      <c r="Q47" s="78">
        <f>'прил 1.2.'!Q47</f>
        <v>0.80294200000000004</v>
      </c>
      <c r="R47" s="127"/>
      <c r="S47" s="122">
        <v>0.80294162000000002</v>
      </c>
      <c r="T47" s="69"/>
      <c r="U47" s="43" t="s">
        <v>136</v>
      </c>
      <c r="V47" s="43" t="s">
        <v>103</v>
      </c>
      <c r="W47" s="61" t="s">
        <v>104</v>
      </c>
      <c r="X47" s="43"/>
      <c r="Y47" s="43"/>
      <c r="Z47" s="43"/>
      <c r="AA47" s="43"/>
    </row>
    <row r="48" spans="1:27" s="57" customFormat="1" ht="91.5" customHeight="1" x14ac:dyDescent="0.2">
      <c r="A48" s="216" t="s">
        <v>236</v>
      </c>
      <c r="B48" s="219" t="s">
        <v>268</v>
      </c>
      <c r="C48" s="43" t="s">
        <v>89</v>
      </c>
      <c r="D48" s="43" t="s">
        <v>90</v>
      </c>
      <c r="E48" s="70"/>
      <c r="F48" s="70"/>
      <c r="G48" s="4">
        <v>0.6</v>
      </c>
      <c r="H48" s="67"/>
      <c r="I48" s="3">
        <v>2017</v>
      </c>
      <c r="J48" s="3">
        <v>2017</v>
      </c>
      <c r="K48" s="56" t="s">
        <v>96</v>
      </c>
      <c r="L48" s="1" t="s">
        <v>105</v>
      </c>
      <c r="M48" s="1" t="s">
        <v>105</v>
      </c>
      <c r="N48" s="1" t="s">
        <v>105</v>
      </c>
      <c r="O48" s="68">
        <v>0</v>
      </c>
      <c r="P48" s="73">
        <v>0</v>
      </c>
      <c r="Q48" s="78">
        <f>'прил 1.2.'!Q48</f>
        <v>0.68395399999999995</v>
      </c>
      <c r="R48" s="127"/>
      <c r="S48" s="78">
        <v>0.68395395999999997</v>
      </c>
      <c r="T48" s="69"/>
      <c r="U48" s="43" t="s">
        <v>137</v>
      </c>
      <c r="V48" s="43" t="s">
        <v>103</v>
      </c>
      <c r="W48" s="61" t="s">
        <v>104</v>
      </c>
      <c r="X48" s="43"/>
      <c r="Y48" s="43"/>
      <c r="Z48" s="43"/>
      <c r="AA48" s="43"/>
    </row>
    <row r="49" spans="1:27" s="57" customFormat="1" ht="90" customHeight="1" x14ac:dyDescent="0.2">
      <c r="A49" s="216" t="s">
        <v>237</v>
      </c>
      <c r="B49" s="219" t="s">
        <v>269</v>
      </c>
      <c r="C49" s="43" t="s">
        <v>89</v>
      </c>
      <c r="D49" s="43" t="s">
        <v>90</v>
      </c>
      <c r="E49" s="70"/>
      <c r="F49" s="70"/>
      <c r="G49" s="4">
        <v>0.42</v>
      </c>
      <c r="H49" s="67"/>
      <c r="I49" s="3">
        <v>2017</v>
      </c>
      <c r="J49" s="3">
        <v>2017</v>
      </c>
      <c r="K49" s="56" t="s">
        <v>96</v>
      </c>
      <c r="L49" s="1" t="s">
        <v>105</v>
      </c>
      <c r="M49" s="1" t="s">
        <v>105</v>
      </c>
      <c r="N49" s="1" t="s">
        <v>105</v>
      </c>
      <c r="O49" s="68">
        <v>0</v>
      </c>
      <c r="P49" s="73">
        <v>0</v>
      </c>
      <c r="Q49" s="78">
        <f>'прил 1.2.'!Q49</f>
        <v>0.48146359999999999</v>
      </c>
      <c r="R49" s="127"/>
      <c r="S49" s="122">
        <v>0.48146359999999999</v>
      </c>
      <c r="T49" s="69"/>
      <c r="U49" s="43" t="s">
        <v>137</v>
      </c>
      <c r="V49" s="43" t="s">
        <v>103</v>
      </c>
      <c r="W49" s="61" t="s">
        <v>104</v>
      </c>
      <c r="X49" s="43"/>
      <c r="Y49" s="43"/>
      <c r="Z49" s="43"/>
      <c r="AA49" s="43"/>
    </row>
    <row r="50" spans="1:27" s="57" customFormat="1" ht="88.5" customHeight="1" x14ac:dyDescent="0.2">
      <c r="A50" s="216" t="s">
        <v>238</v>
      </c>
      <c r="B50" s="219" t="s">
        <v>270</v>
      </c>
      <c r="C50" s="43" t="s">
        <v>89</v>
      </c>
      <c r="D50" s="43" t="s">
        <v>90</v>
      </c>
      <c r="E50" s="70"/>
      <c r="F50" s="70"/>
      <c r="G50" s="4">
        <v>0.55000000000000004</v>
      </c>
      <c r="H50" s="67"/>
      <c r="I50" s="3">
        <v>2017</v>
      </c>
      <c r="J50" s="3">
        <v>2017</v>
      </c>
      <c r="K50" s="56" t="s">
        <v>96</v>
      </c>
      <c r="L50" s="1" t="s">
        <v>105</v>
      </c>
      <c r="M50" s="1" t="s">
        <v>105</v>
      </c>
      <c r="N50" s="1" t="s">
        <v>105</v>
      </c>
      <c r="O50" s="68">
        <v>0</v>
      </c>
      <c r="P50" s="73">
        <v>0</v>
      </c>
      <c r="Q50" s="78">
        <f>'прил 1.2.'!Q50</f>
        <v>0.58241609999999999</v>
      </c>
      <c r="R50" s="127"/>
      <c r="S50" s="122">
        <v>0.58241613999999997</v>
      </c>
      <c r="T50" s="69"/>
      <c r="U50" s="43" t="s">
        <v>137</v>
      </c>
      <c r="V50" s="43" t="s">
        <v>103</v>
      </c>
      <c r="W50" s="61" t="s">
        <v>104</v>
      </c>
      <c r="X50" s="43"/>
      <c r="Y50" s="43"/>
      <c r="Z50" s="43"/>
      <c r="AA50" s="43"/>
    </row>
    <row r="51" spans="1:27" s="57" customFormat="1" ht="89.25" customHeight="1" x14ac:dyDescent="0.2">
      <c r="A51" s="216" t="s">
        <v>239</v>
      </c>
      <c r="B51" s="219" t="s">
        <v>271</v>
      </c>
      <c r="C51" s="43" t="s">
        <v>89</v>
      </c>
      <c r="D51" s="43" t="s">
        <v>90</v>
      </c>
      <c r="E51" s="70"/>
      <c r="F51" s="70"/>
      <c r="G51" s="4">
        <v>1.1000000000000001</v>
      </c>
      <c r="H51" s="67"/>
      <c r="I51" s="3">
        <v>2017</v>
      </c>
      <c r="J51" s="3">
        <v>2017</v>
      </c>
      <c r="K51" s="56" t="s">
        <v>96</v>
      </c>
      <c r="L51" s="1" t="s">
        <v>105</v>
      </c>
      <c r="M51" s="1" t="s">
        <v>105</v>
      </c>
      <c r="N51" s="1" t="s">
        <v>105</v>
      </c>
      <c r="O51" s="68">
        <v>0</v>
      </c>
      <c r="P51" s="73">
        <v>0</v>
      </c>
      <c r="Q51" s="78">
        <f>'прил 1.2.'!Q51</f>
        <v>1.1532978</v>
      </c>
      <c r="R51" s="127"/>
      <c r="S51" s="122">
        <v>1.1532977799999999</v>
      </c>
      <c r="T51" s="69"/>
      <c r="U51" s="43" t="s">
        <v>137</v>
      </c>
      <c r="V51" s="43" t="s">
        <v>103</v>
      </c>
      <c r="W51" s="61" t="s">
        <v>104</v>
      </c>
      <c r="X51" s="43"/>
      <c r="Y51" s="43"/>
      <c r="Z51" s="43"/>
      <c r="AA51" s="43"/>
    </row>
    <row r="52" spans="1:27" s="57" customFormat="1" ht="90" x14ac:dyDescent="0.2">
      <c r="A52" s="216" t="s">
        <v>240</v>
      </c>
      <c r="B52" s="219" t="s">
        <v>272</v>
      </c>
      <c r="C52" s="43" t="s">
        <v>89</v>
      </c>
      <c r="D52" s="43" t="s">
        <v>90</v>
      </c>
      <c r="E52" s="70"/>
      <c r="F52" s="70"/>
      <c r="G52" s="4">
        <v>0.55000000000000004</v>
      </c>
      <c r="H52" s="67"/>
      <c r="I52" s="3">
        <v>2018</v>
      </c>
      <c r="J52" s="3">
        <v>2018</v>
      </c>
      <c r="K52" s="56" t="s">
        <v>96</v>
      </c>
      <c r="L52" s="1" t="s">
        <v>105</v>
      </c>
      <c r="M52" s="1" t="s">
        <v>105</v>
      </c>
      <c r="N52" s="1" t="s">
        <v>105</v>
      </c>
      <c r="O52" s="68">
        <v>0</v>
      </c>
      <c r="P52" s="73">
        <v>0</v>
      </c>
      <c r="Q52" s="78">
        <f>'прил 1.2.'!Q52</f>
        <v>0.60979000000000005</v>
      </c>
      <c r="R52" s="127"/>
      <c r="S52" s="122">
        <v>0.60978977999999995</v>
      </c>
      <c r="T52" s="69"/>
      <c r="U52" s="43" t="s">
        <v>136</v>
      </c>
      <c r="V52" s="43" t="s">
        <v>103</v>
      </c>
      <c r="W52" s="61" t="s">
        <v>104</v>
      </c>
      <c r="X52" s="43"/>
      <c r="Y52" s="43"/>
      <c r="Z52" s="43"/>
      <c r="AA52" s="43"/>
    </row>
    <row r="53" spans="1:27" s="57" customFormat="1" ht="89.25" customHeight="1" x14ac:dyDescent="0.2">
      <c r="A53" s="216" t="s">
        <v>241</v>
      </c>
      <c r="B53" s="219" t="s">
        <v>273</v>
      </c>
      <c r="C53" s="43" t="s">
        <v>89</v>
      </c>
      <c r="D53" s="43" t="s">
        <v>90</v>
      </c>
      <c r="E53" s="70"/>
      <c r="F53" s="70"/>
      <c r="G53" s="4">
        <v>0.47499999999999998</v>
      </c>
      <c r="H53" s="67"/>
      <c r="I53" s="3">
        <v>2018</v>
      </c>
      <c r="J53" s="3">
        <v>2018</v>
      </c>
      <c r="K53" s="56" t="s">
        <v>96</v>
      </c>
      <c r="L53" s="1" t="s">
        <v>105</v>
      </c>
      <c r="M53" s="1" t="s">
        <v>105</v>
      </c>
      <c r="N53" s="1" t="s">
        <v>105</v>
      </c>
      <c r="O53" s="68">
        <v>0</v>
      </c>
      <c r="P53" s="73">
        <v>0</v>
      </c>
      <c r="Q53" s="78">
        <f>'прил 1.2.'!Q53</f>
        <v>0.55307779999999995</v>
      </c>
      <c r="R53" s="127"/>
      <c r="S53" s="122">
        <v>0.55307779999999995</v>
      </c>
      <c r="T53" s="69"/>
      <c r="U53" s="43" t="s">
        <v>136</v>
      </c>
      <c r="V53" s="43" t="s">
        <v>103</v>
      </c>
      <c r="W53" s="61" t="s">
        <v>104</v>
      </c>
      <c r="X53" s="43"/>
      <c r="Y53" s="43"/>
      <c r="Z53" s="43"/>
      <c r="AA53" s="43"/>
    </row>
    <row r="54" spans="1:27" s="57" customFormat="1" ht="88.5" customHeight="1" x14ac:dyDescent="0.2">
      <c r="A54" s="216" t="s">
        <v>242</v>
      </c>
      <c r="B54" s="219" t="s">
        <v>274</v>
      </c>
      <c r="C54" s="43" t="s">
        <v>89</v>
      </c>
      <c r="D54" s="43" t="s">
        <v>90</v>
      </c>
      <c r="E54" s="70"/>
      <c r="F54" s="70"/>
      <c r="G54" s="4">
        <v>0.8</v>
      </c>
      <c r="H54" s="67"/>
      <c r="I54" s="3">
        <v>2017</v>
      </c>
      <c r="J54" s="3">
        <v>2017</v>
      </c>
      <c r="K54" s="56" t="s">
        <v>96</v>
      </c>
      <c r="L54" s="1" t="s">
        <v>105</v>
      </c>
      <c r="M54" s="1" t="s">
        <v>105</v>
      </c>
      <c r="N54" s="1" t="s">
        <v>105</v>
      </c>
      <c r="O54" s="68">
        <v>0</v>
      </c>
      <c r="P54" s="73">
        <v>0</v>
      </c>
      <c r="Q54" s="78">
        <f>'прил 1.2.'!Q54</f>
        <v>0.8877022</v>
      </c>
      <c r="R54" s="127"/>
      <c r="S54" s="122">
        <v>0.8877022</v>
      </c>
      <c r="T54" s="69"/>
      <c r="U54" s="43" t="s">
        <v>137</v>
      </c>
      <c r="V54" s="43" t="s">
        <v>103</v>
      </c>
      <c r="W54" s="61" t="s">
        <v>104</v>
      </c>
      <c r="X54" s="43"/>
      <c r="Y54" s="43"/>
      <c r="Z54" s="43"/>
      <c r="AA54" s="43"/>
    </row>
    <row r="55" spans="1:27" s="57" customFormat="1" ht="88.5" customHeight="1" x14ac:dyDescent="0.2">
      <c r="A55" s="216" t="s">
        <v>243</v>
      </c>
      <c r="B55" s="219" t="s">
        <v>275</v>
      </c>
      <c r="C55" s="43" t="s">
        <v>89</v>
      </c>
      <c r="D55" s="43" t="s">
        <v>90</v>
      </c>
      <c r="E55" s="70"/>
      <c r="F55" s="70"/>
      <c r="G55" s="4">
        <v>0.6</v>
      </c>
      <c r="H55" s="67"/>
      <c r="I55" s="3">
        <v>2019</v>
      </c>
      <c r="J55" s="3">
        <v>2019</v>
      </c>
      <c r="K55" s="56" t="s">
        <v>96</v>
      </c>
      <c r="L55" s="1" t="s">
        <v>105</v>
      </c>
      <c r="M55" s="1" t="s">
        <v>105</v>
      </c>
      <c r="N55" s="1" t="s">
        <v>105</v>
      </c>
      <c r="O55" s="68">
        <v>0</v>
      </c>
      <c r="P55" s="73">
        <v>0</v>
      </c>
      <c r="Q55" s="78">
        <f>'прил 1.2.'!Q55</f>
        <v>0.74760899999999997</v>
      </c>
      <c r="R55" s="127"/>
      <c r="S55" s="122">
        <v>0.74760906000000005</v>
      </c>
      <c r="T55" s="69"/>
      <c r="U55" s="43" t="s">
        <v>145</v>
      </c>
      <c r="V55" s="43" t="s">
        <v>103</v>
      </c>
      <c r="W55" s="61" t="s">
        <v>104</v>
      </c>
      <c r="X55" s="43"/>
      <c r="Y55" s="43"/>
      <c r="Z55" s="43"/>
      <c r="AA55" s="43"/>
    </row>
    <row r="56" spans="1:27" s="57" customFormat="1" ht="88.5" customHeight="1" x14ac:dyDescent="0.2">
      <c r="A56" s="216" t="s">
        <v>244</v>
      </c>
      <c r="B56" s="219" t="s">
        <v>276</v>
      </c>
      <c r="C56" s="43" t="s">
        <v>89</v>
      </c>
      <c r="D56" s="43" t="s">
        <v>90</v>
      </c>
      <c r="E56" s="70"/>
      <c r="F56" s="70"/>
      <c r="G56" s="4">
        <v>0.7</v>
      </c>
      <c r="H56" s="67"/>
      <c r="I56" s="3">
        <v>2018</v>
      </c>
      <c r="J56" s="3">
        <v>2018</v>
      </c>
      <c r="K56" s="56" t="s">
        <v>96</v>
      </c>
      <c r="L56" s="1" t="s">
        <v>105</v>
      </c>
      <c r="M56" s="1" t="s">
        <v>105</v>
      </c>
      <c r="N56" s="1" t="s">
        <v>105</v>
      </c>
      <c r="O56" s="68">
        <v>0</v>
      </c>
      <c r="P56" s="73">
        <v>0</v>
      </c>
      <c r="Q56" s="78">
        <f>'прил 1.2.'!Q56</f>
        <v>0.81562100000000004</v>
      </c>
      <c r="R56" s="127"/>
      <c r="S56" s="122">
        <v>0.81562071999999997</v>
      </c>
      <c r="T56" s="69"/>
      <c r="U56" s="43" t="s">
        <v>136</v>
      </c>
      <c r="V56" s="43" t="s">
        <v>103</v>
      </c>
      <c r="W56" s="61" t="s">
        <v>104</v>
      </c>
      <c r="X56" s="43"/>
      <c r="Y56" s="43"/>
      <c r="Z56" s="43"/>
      <c r="AA56" s="43"/>
    </row>
    <row r="57" spans="1:27" s="57" customFormat="1" ht="90" customHeight="1" x14ac:dyDescent="0.2">
      <c r="A57" s="216" t="s">
        <v>245</v>
      </c>
      <c r="B57" s="219" t="s">
        <v>277</v>
      </c>
      <c r="C57" s="43" t="s">
        <v>89</v>
      </c>
      <c r="D57" s="43" t="s">
        <v>90</v>
      </c>
      <c r="E57" s="70"/>
      <c r="F57" s="70"/>
      <c r="G57" s="4">
        <v>0.45</v>
      </c>
      <c r="H57" s="67"/>
      <c r="I57" s="3">
        <v>2018</v>
      </c>
      <c r="J57" s="3">
        <v>2018</v>
      </c>
      <c r="K57" s="56" t="s">
        <v>96</v>
      </c>
      <c r="L57" s="1" t="s">
        <v>105</v>
      </c>
      <c r="M57" s="1" t="s">
        <v>105</v>
      </c>
      <c r="N57" s="1" t="s">
        <v>105</v>
      </c>
      <c r="O57" s="68">
        <v>0</v>
      </c>
      <c r="P57" s="73">
        <v>0</v>
      </c>
      <c r="Q57" s="78">
        <f>'прил 1.2.'!Q57</f>
        <v>0.54339400000000004</v>
      </c>
      <c r="R57" s="127"/>
      <c r="S57" s="122">
        <v>0.54339353999999995</v>
      </c>
      <c r="T57" s="69"/>
      <c r="U57" s="43" t="s">
        <v>136</v>
      </c>
      <c r="V57" s="43" t="s">
        <v>103</v>
      </c>
      <c r="W57" s="61" t="s">
        <v>104</v>
      </c>
      <c r="X57" s="43"/>
      <c r="Y57" s="43"/>
      <c r="Z57" s="43"/>
      <c r="AA57" s="43"/>
    </row>
    <row r="58" spans="1:27" s="62" customFormat="1" ht="90" x14ac:dyDescent="0.2">
      <c r="A58" s="216" t="s">
        <v>246</v>
      </c>
      <c r="B58" s="219" t="s">
        <v>278</v>
      </c>
      <c r="C58" s="43" t="s">
        <v>89</v>
      </c>
      <c r="D58" s="43" t="s">
        <v>90</v>
      </c>
      <c r="E58" s="17"/>
      <c r="F58" s="17"/>
      <c r="G58" s="4">
        <v>0.66500000000000004</v>
      </c>
      <c r="H58" s="60"/>
      <c r="I58" s="3">
        <v>2015</v>
      </c>
      <c r="J58" s="3">
        <v>2015</v>
      </c>
      <c r="K58" s="56" t="s">
        <v>96</v>
      </c>
      <c r="L58" s="1" t="s">
        <v>105</v>
      </c>
      <c r="M58" s="1" t="s">
        <v>105</v>
      </c>
      <c r="N58" s="1" t="s">
        <v>105</v>
      </c>
      <c r="O58" s="17">
        <v>0</v>
      </c>
      <c r="P58" s="17">
        <v>0</v>
      </c>
      <c r="Q58" s="78">
        <f>'прил 1.2.'!Q58</f>
        <v>0.70089049999999997</v>
      </c>
      <c r="R58" s="126"/>
      <c r="S58" s="122">
        <v>0.70089049999999997</v>
      </c>
      <c r="T58" s="52"/>
      <c r="U58" s="43" t="s">
        <v>135</v>
      </c>
      <c r="V58" s="43" t="s">
        <v>103</v>
      </c>
      <c r="W58" s="61" t="s">
        <v>104</v>
      </c>
      <c r="X58" s="52"/>
      <c r="Y58" s="52"/>
      <c r="Z58" s="52"/>
      <c r="AA58" s="52"/>
    </row>
    <row r="59" spans="1:27" s="20" customFormat="1" x14ac:dyDescent="0.2">
      <c r="C59" s="45"/>
      <c r="D59" s="46"/>
      <c r="E59" s="15"/>
      <c r="F59" s="15"/>
      <c r="G59" s="15"/>
      <c r="I59" s="13"/>
      <c r="J59" s="13"/>
      <c r="K59" s="47"/>
      <c r="L59" s="13"/>
      <c r="M59" s="13"/>
      <c r="N59" s="13"/>
      <c r="O59" s="13"/>
      <c r="P59" s="13"/>
      <c r="Q59" s="15"/>
      <c r="R59" s="13"/>
      <c r="S59" s="13"/>
      <c r="T59" s="13"/>
      <c r="U59" s="45"/>
      <c r="V59" s="48"/>
      <c r="W59" s="54"/>
      <c r="X59" s="13"/>
      <c r="Y59" s="13"/>
      <c r="Z59" s="13"/>
      <c r="AA59" s="13"/>
    </row>
    <row r="61" spans="1:27" x14ac:dyDescent="0.2">
      <c r="Q61" s="8"/>
    </row>
    <row r="65" spans="17:17" x14ac:dyDescent="0.2">
      <c r="Q65" s="103"/>
    </row>
  </sheetData>
  <mergeCells count="36">
    <mergeCell ref="J5:T5"/>
    <mergeCell ref="J14:J16"/>
    <mergeCell ref="H12:H16"/>
    <mergeCell ref="I12:J13"/>
    <mergeCell ref="E13:G13"/>
    <mergeCell ref="K13:N13"/>
    <mergeCell ref="R14:R16"/>
    <mergeCell ref="Q14:Q16"/>
    <mergeCell ref="M14:M16"/>
    <mergeCell ref="N14:N16"/>
    <mergeCell ref="A12:A16"/>
    <mergeCell ref="E14:E16"/>
    <mergeCell ref="F14:F16"/>
    <mergeCell ref="G14:G16"/>
    <mergeCell ref="B12:B16"/>
    <mergeCell ref="D12:D16"/>
    <mergeCell ref="C12:C16"/>
    <mergeCell ref="I14:I16"/>
    <mergeCell ref="T14:T16"/>
    <mergeCell ref="Q12:R12"/>
    <mergeCell ref="S12:T13"/>
    <mergeCell ref="Q13:R13"/>
    <mergeCell ref="K12:N12"/>
    <mergeCell ref="P12:P16"/>
    <mergeCell ref="K14:K16"/>
    <mergeCell ref="L14:L16"/>
    <mergeCell ref="W9:AA9"/>
    <mergeCell ref="O12:O16"/>
    <mergeCell ref="X12:AA13"/>
    <mergeCell ref="Z14:AA15"/>
    <mergeCell ref="X14:Y15"/>
    <mergeCell ref="U14:U16"/>
    <mergeCell ref="W14:W16"/>
    <mergeCell ref="V14:V16"/>
    <mergeCell ref="U12:W13"/>
    <mergeCell ref="S14:S16"/>
  </mergeCells>
  <phoneticPr fontId="3" type="noConversion"/>
  <pageMargins left="0.23622047244094491" right="0.23622047244094491" top="0.35433070866141736" bottom="0.19685039370078741" header="0" footer="0"/>
  <pageSetup paperSize="287" scale="7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69"/>
  <sheetViews>
    <sheetView workbookViewId="0">
      <selection sqref="A1:IV65536"/>
    </sheetView>
  </sheetViews>
  <sheetFormatPr defaultRowHeight="12.75" x14ac:dyDescent="0.2"/>
  <cols>
    <col min="1" max="1" width="5.5703125" style="8" customWidth="1"/>
    <col min="2" max="2" width="36.7109375" style="38" customWidth="1"/>
    <col min="3" max="3" width="6.7109375" style="23" customWidth="1"/>
    <col min="4" max="4" width="7.28515625" style="27" customWidth="1"/>
    <col min="5" max="5" width="8.5703125" style="27" customWidth="1"/>
    <col min="6" max="6" width="6.5703125" style="27" customWidth="1"/>
    <col min="7" max="7" width="6.28515625" style="27" customWidth="1"/>
    <col min="8" max="8" width="7.28515625" style="27" customWidth="1"/>
    <col min="9" max="9" width="12.42578125" style="14" customWidth="1"/>
    <col min="10" max="10" width="7.85546875" style="14" customWidth="1"/>
    <col min="11" max="11" width="6.7109375" style="14" customWidth="1"/>
    <col min="12" max="12" width="7.28515625" style="14" customWidth="1"/>
    <col min="13" max="13" width="4.7109375" style="14" customWidth="1"/>
    <col min="14" max="14" width="6.7109375" style="14" customWidth="1"/>
    <col min="15" max="15" width="9.42578125" style="14" customWidth="1"/>
    <col min="16" max="16" width="9.42578125" style="14" hidden="1" customWidth="1"/>
    <col min="17" max="17" width="8.42578125" style="14" customWidth="1"/>
    <col min="18" max="18" width="13.28515625" style="102" customWidth="1"/>
    <col min="19" max="19" width="6.42578125" style="103" customWidth="1"/>
    <col min="20" max="20" width="10.42578125" style="103" customWidth="1"/>
    <col min="21" max="21" width="12" style="99" customWidth="1"/>
    <col min="22" max="22" width="10.7109375" style="14" customWidth="1"/>
    <col min="23" max="23" width="6.7109375" style="14" customWidth="1"/>
    <col min="24" max="24" width="7.28515625" style="14" customWidth="1"/>
    <col min="25" max="25" width="9.42578125" style="14" customWidth="1"/>
    <col min="26" max="26" width="6.5703125" style="14" customWidth="1"/>
    <col min="27" max="27" width="6.28515625" style="14" customWidth="1"/>
    <col min="28" max="28" width="6.28515625" style="18" customWidth="1"/>
    <col min="29" max="29" width="9.140625" style="18" customWidth="1"/>
    <col min="30" max="30" width="10.5703125" style="14" customWidth="1"/>
    <col min="31" max="31" width="6.7109375" style="14" customWidth="1"/>
    <col min="32" max="32" width="7.42578125" style="15" customWidth="1"/>
    <col min="33" max="33" width="6" style="14" customWidth="1"/>
    <col min="34" max="35" width="7.7109375" style="14" customWidth="1"/>
    <col min="36" max="36" width="7.7109375" style="14" hidden="1" customWidth="1"/>
    <col min="37" max="37" width="8.42578125" style="14" customWidth="1"/>
    <col min="38" max="41" width="9.140625" style="8" customWidth="1"/>
  </cols>
  <sheetData>
    <row r="1" spans="1:41" s="20" customFormat="1" ht="42" customHeight="1" x14ac:dyDescent="0.2">
      <c r="A1" s="13"/>
      <c r="B1" s="36"/>
      <c r="C1" s="23"/>
      <c r="D1" s="23"/>
      <c r="E1" s="23"/>
      <c r="F1" s="23"/>
      <c r="G1" s="23"/>
      <c r="H1" s="23"/>
      <c r="I1" s="15"/>
      <c r="J1" s="15"/>
      <c r="K1" s="15"/>
      <c r="L1" s="15"/>
      <c r="M1" s="15"/>
      <c r="N1" s="15"/>
      <c r="O1" s="15"/>
      <c r="P1" s="15"/>
      <c r="Q1" s="15"/>
      <c r="R1" s="98"/>
      <c r="S1" s="99"/>
      <c r="T1" s="99"/>
      <c r="U1" s="99"/>
      <c r="V1" s="15"/>
      <c r="W1" s="15"/>
      <c r="X1" s="15"/>
      <c r="Y1" s="15"/>
      <c r="Z1" s="15"/>
      <c r="AA1" s="15"/>
      <c r="AB1" s="15"/>
      <c r="AC1" s="15"/>
      <c r="AD1" s="15"/>
      <c r="AE1" s="379" t="s">
        <v>86</v>
      </c>
      <c r="AF1" s="380"/>
      <c r="AG1" s="380"/>
      <c r="AH1" s="380"/>
      <c r="AI1" s="380"/>
      <c r="AJ1" s="380"/>
      <c r="AK1" s="380"/>
      <c r="AL1" s="13"/>
      <c r="AM1" s="13"/>
      <c r="AN1" s="13"/>
      <c r="AO1" s="13"/>
    </row>
    <row r="2" spans="1:41" s="20" customFormat="1" x14ac:dyDescent="0.2">
      <c r="A2" s="13"/>
      <c r="B2" s="36"/>
      <c r="C2" s="23"/>
      <c r="D2" s="23"/>
      <c r="E2" s="23"/>
      <c r="F2" s="23"/>
      <c r="G2" s="23"/>
      <c r="H2" s="23"/>
      <c r="I2" s="15"/>
      <c r="J2" s="15"/>
      <c r="K2" s="15"/>
      <c r="L2" s="15"/>
      <c r="M2" s="15"/>
      <c r="N2" s="15"/>
      <c r="O2" s="15"/>
      <c r="P2" s="15"/>
      <c r="Q2" s="15"/>
      <c r="R2" s="98"/>
      <c r="S2" s="99"/>
      <c r="T2" s="99"/>
      <c r="U2" s="99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3"/>
      <c r="AM2" s="13"/>
      <c r="AN2" s="13"/>
      <c r="AO2" s="13"/>
    </row>
    <row r="3" spans="1:41" s="20" customFormat="1" ht="15.75" x14ac:dyDescent="0.25">
      <c r="A3" s="383" t="s">
        <v>113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383"/>
      <c r="P3" s="383"/>
      <c r="Q3" s="383"/>
      <c r="R3" s="383"/>
      <c r="S3" s="383"/>
      <c r="T3" s="383"/>
      <c r="U3" s="383"/>
      <c r="V3" s="383"/>
      <c r="W3" s="383"/>
      <c r="X3" s="383"/>
      <c r="Y3" s="383"/>
      <c r="Z3" s="383"/>
      <c r="AA3" s="383"/>
      <c r="AB3" s="383"/>
      <c r="AC3" s="383"/>
      <c r="AD3" s="383"/>
      <c r="AE3" s="383"/>
      <c r="AF3" s="383"/>
      <c r="AG3" s="383"/>
      <c r="AH3" s="383"/>
      <c r="AI3" s="383"/>
      <c r="AJ3" s="104"/>
      <c r="AK3" s="15"/>
      <c r="AL3" s="13"/>
      <c r="AM3" s="13"/>
      <c r="AN3" s="13"/>
      <c r="AO3" s="13"/>
    </row>
    <row r="4" spans="1:41" s="20" customFormat="1" x14ac:dyDescent="0.2">
      <c r="A4" s="13"/>
      <c r="B4" s="36"/>
      <c r="C4" s="23"/>
      <c r="D4" s="23"/>
      <c r="E4" s="23"/>
      <c r="F4" s="23"/>
      <c r="G4" s="23"/>
      <c r="H4" s="23"/>
      <c r="I4" s="15"/>
      <c r="J4" s="15"/>
      <c r="K4" s="15"/>
      <c r="L4" s="15"/>
      <c r="M4" s="15"/>
      <c r="N4" s="15"/>
      <c r="O4" s="15"/>
      <c r="P4" s="15"/>
      <c r="Q4" s="15"/>
      <c r="R4" s="98"/>
      <c r="S4" s="99"/>
      <c r="T4" s="99"/>
      <c r="U4" s="99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3"/>
      <c r="AM4" s="13"/>
      <c r="AN4" s="13"/>
      <c r="AO4" s="13"/>
    </row>
    <row r="5" spans="1:41" s="20" customFormat="1" ht="15.75" x14ac:dyDescent="0.2">
      <c r="A5" s="13"/>
      <c r="B5" s="89" t="s">
        <v>181</v>
      </c>
      <c r="C5" s="23"/>
      <c r="D5" s="23"/>
      <c r="E5" s="23"/>
      <c r="F5" s="23"/>
      <c r="G5" s="23"/>
      <c r="H5" s="23"/>
      <c r="I5" s="15"/>
      <c r="J5" s="15"/>
      <c r="K5" s="15"/>
      <c r="L5" s="15"/>
      <c r="M5" s="15"/>
      <c r="N5" s="15"/>
      <c r="O5" s="15"/>
      <c r="P5" s="15"/>
      <c r="Q5" s="15"/>
      <c r="R5" s="98"/>
      <c r="S5" s="99"/>
      <c r="T5" s="99"/>
      <c r="U5" s="99"/>
      <c r="V5" s="15"/>
      <c r="W5" s="15"/>
      <c r="X5" s="15"/>
      <c r="Y5" s="15"/>
      <c r="Z5" s="15"/>
      <c r="AA5" s="15"/>
      <c r="AB5" s="15"/>
      <c r="AC5" s="15"/>
      <c r="AD5" s="15"/>
      <c r="AE5" s="15"/>
      <c r="AF5" s="421" t="s">
        <v>87</v>
      </c>
      <c r="AG5" s="422"/>
      <c r="AH5" s="422"/>
      <c r="AI5" s="422"/>
      <c r="AJ5" s="422"/>
      <c r="AK5" s="422"/>
      <c r="AL5" s="13"/>
      <c r="AM5" s="13"/>
      <c r="AN5" s="13"/>
      <c r="AO5" s="13"/>
    </row>
    <row r="6" spans="1:41" s="20" customFormat="1" ht="45" x14ac:dyDescent="0.2">
      <c r="A6" s="13"/>
      <c r="B6" s="87" t="s">
        <v>283</v>
      </c>
      <c r="C6" s="23"/>
      <c r="D6" s="23"/>
      <c r="E6" s="23"/>
      <c r="F6" s="23"/>
      <c r="G6" s="23"/>
      <c r="H6" s="23"/>
      <c r="I6" s="15"/>
      <c r="J6" s="15"/>
      <c r="K6" s="15"/>
      <c r="L6" s="15"/>
      <c r="M6" s="15"/>
      <c r="N6" s="15"/>
      <c r="O6" s="15"/>
      <c r="P6" s="15"/>
      <c r="Q6" s="15"/>
      <c r="R6" s="98"/>
      <c r="S6" s="99"/>
      <c r="T6" s="99"/>
      <c r="U6" s="99"/>
      <c r="V6" s="15"/>
      <c r="W6" s="15"/>
      <c r="X6" s="15"/>
      <c r="Y6" s="15"/>
      <c r="Z6" s="15"/>
      <c r="AA6" s="15"/>
      <c r="AB6" s="15"/>
      <c r="AC6" s="15"/>
      <c r="AD6" s="15"/>
      <c r="AE6" s="423" t="s">
        <v>178</v>
      </c>
      <c r="AF6" s="423"/>
      <c r="AG6" s="423"/>
      <c r="AH6" s="423"/>
      <c r="AI6" s="423"/>
      <c r="AJ6" s="423"/>
      <c r="AK6" s="423"/>
      <c r="AL6" s="13"/>
      <c r="AM6" s="13"/>
      <c r="AN6" s="13"/>
      <c r="AO6" s="13"/>
    </row>
    <row r="7" spans="1:41" s="20" customFormat="1" ht="30" x14ac:dyDescent="0.2">
      <c r="A7" s="13"/>
      <c r="B7" s="86" t="s">
        <v>284</v>
      </c>
      <c r="C7" s="23"/>
      <c r="D7" s="23"/>
      <c r="E7" s="23"/>
      <c r="F7" s="23"/>
      <c r="G7" s="23"/>
      <c r="H7" s="23"/>
      <c r="I7" s="15"/>
      <c r="J7" s="15"/>
      <c r="K7" s="15"/>
      <c r="L7" s="15"/>
      <c r="M7" s="15"/>
      <c r="N7" s="15"/>
      <c r="O7" s="15"/>
      <c r="P7" s="15"/>
      <c r="Q7" s="15"/>
      <c r="R7" s="98"/>
      <c r="S7" s="99"/>
      <c r="T7" s="99"/>
      <c r="U7" s="99"/>
      <c r="V7" s="15"/>
      <c r="W7" s="15"/>
      <c r="X7" s="15"/>
      <c r="Y7" s="15"/>
      <c r="Z7" s="15"/>
      <c r="AA7" s="15"/>
      <c r="AB7" s="15"/>
      <c r="AC7" s="15"/>
      <c r="AD7" s="15"/>
      <c r="AE7" s="22"/>
      <c r="AF7" s="387"/>
      <c r="AG7" s="387"/>
      <c r="AH7" s="387"/>
      <c r="AI7" s="387"/>
      <c r="AJ7" s="387"/>
      <c r="AK7" s="387"/>
      <c r="AL7" s="13"/>
      <c r="AM7" s="13"/>
      <c r="AN7" s="13"/>
      <c r="AO7" s="13"/>
    </row>
    <row r="8" spans="1:41" s="20" customFormat="1" ht="15" x14ac:dyDescent="0.2">
      <c r="A8" s="13"/>
      <c r="B8" s="86" t="s">
        <v>180</v>
      </c>
      <c r="C8" s="23"/>
      <c r="D8" s="23"/>
      <c r="E8" s="23"/>
      <c r="F8" s="23"/>
      <c r="G8" s="23"/>
      <c r="H8" s="23"/>
      <c r="I8" s="15"/>
      <c r="J8" s="15"/>
      <c r="K8" s="15"/>
      <c r="L8" s="15"/>
      <c r="M8" s="15"/>
      <c r="N8" s="15"/>
      <c r="O8" s="15"/>
      <c r="P8" s="15"/>
      <c r="Q8" s="15"/>
      <c r="R8" s="98"/>
      <c r="S8" s="99"/>
      <c r="T8" s="99"/>
      <c r="U8" s="99"/>
      <c r="V8" s="15"/>
      <c r="W8" s="15"/>
      <c r="X8" s="15"/>
      <c r="Y8" s="15"/>
      <c r="Z8" s="15"/>
      <c r="AA8" s="15"/>
      <c r="AB8" s="15"/>
      <c r="AC8" s="15"/>
      <c r="AD8" s="15"/>
      <c r="AE8" s="22"/>
      <c r="AF8" s="387" t="s">
        <v>3</v>
      </c>
      <c r="AG8" s="387"/>
      <c r="AH8" s="387"/>
      <c r="AI8" s="387"/>
      <c r="AJ8" s="387"/>
      <c r="AK8" s="387"/>
      <c r="AL8" s="13"/>
      <c r="AM8" s="13"/>
      <c r="AN8" s="13"/>
      <c r="AO8" s="13"/>
    </row>
    <row r="9" spans="1:41" s="20" customFormat="1" ht="15" x14ac:dyDescent="0.2">
      <c r="A9" s="13"/>
      <c r="B9" s="36"/>
      <c r="C9" s="23"/>
      <c r="D9" s="23"/>
      <c r="E9" s="23"/>
      <c r="F9" s="23"/>
      <c r="G9" s="23"/>
      <c r="H9" s="23"/>
      <c r="I9" s="15"/>
      <c r="J9" s="15"/>
      <c r="K9" s="15"/>
      <c r="L9" s="15"/>
      <c r="M9" s="15"/>
      <c r="N9" s="15"/>
      <c r="O9" s="15"/>
      <c r="P9" s="15"/>
      <c r="Q9" s="15"/>
      <c r="R9" s="98"/>
      <c r="S9" s="99"/>
      <c r="T9" s="99"/>
      <c r="U9" s="99"/>
      <c r="V9" s="15"/>
      <c r="W9" s="15"/>
      <c r="X9" s="15"/>
      <c r="Y9" s="15"/>
      <c r="Z9" s="15"/>
      <c r="AA9" s="15"/>
      <c r="AB9" s="15"/>
      <c r="AC9" s="15"/>
      <c r="AD9" s="15"/>
      <c r="AE9" s="22"/>
      <c r="AF9" s="387" t="s">
        <v>112</v>
      </c>
      <c r="AG9" s="387"/>
      <c r="AH9" s="387"/>
      <c r="AI9" s="387"/>
      <c r="AJ9" s="387"/>
      <c r="AK9" s="387"/>
      <c r="AL9" s="13"/>
      <c r="AM9" s="13"/>
      <c r="AN9" s="13"/>
      <c r="AO9" s="13"/>
    </row>
    <row r="10" spans="1:41" s="20" customFormat="1" ht="35.25" customHeight="1" x14ac:dyDescent="0.2">
      <c r="A10" s="13"/>
      <c r="B10" s="36"/>
      <c r="C10" s="23"/>
      <c r="D10" s="23"/>
      <c r="E10" s="23"/>
      <c r="F10" s="23"/>
      <c r="G10" s="23"/>
      <c r="H10" s="23"/>
      <c r="I10" s="15"/>
      <c r="J10" s="15"/>
      <c r="K10" s="15"/>
      <c r="L10" s="15"/>
      <c r="M10" s="15"/>
      <c r="N10" s="15"/>
      <c r="O10" s="15"/>
      <c r="P10" s="15"/>
      <c r="Q10" s="15"/>
      <c r="R10" s="98"/>
      <c r="S10" s="99"/>
      <c r="T10" s="99"/>
      <c r="U10" s="99"/>
      <c r="V10" s="15"/>
      <c r="W10" s="15"/>
      <c r="X10" s="15"/>
      <c r="Y10" s="15"/>
      <c r="Z10" s="15"/>
      <c r="AA10" s="15"/>
      <c r="AB10" s="15"/>
      <c r="AC10" s="15"/>
      <c r="AD10" s="15"/>
      <c r="AE10" s="22"/>
      <c r="AF10" s="22"/>
      <c r="AG10" s="22"/>
      <c r="AH10" s="22"/>
      <c r="AI10" s="22"/>
      <c r="AJ10" s="22"/>
      <c r="AK10" s="22"/>
      <c r="AL10" s="13"/>
      <c r="AM10" s="13"/>
      <c r="AN10" s="13"/>
      <c r="AO10" s="13"/>
    </row>
    <row r="11" spans="1:41" s="29" customFormat="1" ht="12.75" customHeight="1" x14ac:dyDescent="0.2">
      <c r="A11" s="424" t="s">
        <v>4</v>
      </c>
      <c r="B11" s="427" t="s">
        <v>77</v>
      </c>
      <c r="C11" s="355" t="s">
        <v>30</v>
      </c>
      <c r="D11" s="355"/>
      <c r="E11" s="355"/>
      <c r="F11" s="355"/>
      <c r="G11" s="355"/>
      <c r="H11" s="355"/>
      <c r="I11" s="355"/>
      <c r="J11" s="355"/>
      <c r="K11" s="355"/>
      <c r="L11" s="355"/>
      <c r="M11" s="355"/>
      <c r="N11" s="355"/>
      <c r="O11" s="355"/>
      <c r="P11" s="355"/>
      <c r="Q11" s="356"/>
      <c r="R11" s="429" t="s">
        <v>94</v>
      </c>
      <c r="S11" s="430"/>
      <c r="T11" s="430"/>
      <c r="U11" s="430"/>
      <c r="V11" s="431"/>
      <c r="W11" s="363" t="s">
        <v>44</v>
      </c>
      <c r="X11" s="373"/>
      <c r="Y11" s="373"/>
      <c r="Z11" s="373"/>
      <c r="AA11" s="373"/>
      <c r="AB11" s="373"/>
      <c r="AC11" s="373"/>
      <c r="AD11" s="373"/>
      <c r="AE11" s="373"/>
      <c r="AF11" s="373"/>
      <c r="AG11" s="373"/>
      <c r="AH11" s="373"/>
      <c r="AI11" s="373"/>
      <c r="AJ11" s="373"/>
      <c r="AK11" s="373"/>
      <c r="AL11" s="28"/>
      <c r="AM11" s="28"/>
      <c r="AN11" s="28"/>
      <c r="AO11" s="28"/>
    </row>
    <row r="12" spans="1:41" s="29" customFormat="1" ht="30.75" customHeight="1" x14ac:dyDescent="0.2">
      <c r="A12" s="425"/>
      <c r="B12" s="428"/>
      <c r="C12" s="377" t="s">
        <v>31</v>
      </c>
      <c r="D12" s="377"/>
      <c r="E12" s="377"/>
      <c r="F12" s="378"/>
      <c r="G12" s="354" t="s">
        <v>33</v>
      </c>
      <c r="H12" s="355"/>
      <c r="I12" s="355"/>
      <c r="J12" s="384"/>
      <c r="K12" s="354" t="s">
        <v>36</v>
      </c>
      <c r="L12" s="355"/>
      <c r="M12" s="355"/>
      <c r="N12" s="355"/>
      <c r="O12" s="356"/>
      <c r="P12" s="108"/>
      <c r="Q12" s="93"/>
      <c r="R12" s="432"/>
      <c r="S12" s="433"/>
      <c r="T12" s="433"/>
      <c r="U12" s="433"/>
      <c r="V12" s="434"/>
      <c r="W12" s="355" t="s">
        <v>31</v>
      </c>
      <c r="X12" s="355"/>
      <c r="Y12" s="355"/>
      <c r="Z12" s="356"/>
      <c r="AA12" s="354" t="s">
        <v>33</v>
      </c>
      <c r="AB12" s="355"/>
      <c r="AC12" s="355"/>
      <c r="AD12" s="384"/>
      <c r="AE12" s="354" t="s">
        <v>36</v>
      </c>
      <c r="AF12" s="355"/>
      <c r="AG12" s="355"/>
      <c r="AH12" s="355"/>
      <c r="AI12" s="356"/>
      <c r="AJ12" s="108"/>
      <c r="AK12" s="93"/>
      <c r="AL12" s="28"/>
      <c r="AM12" s="28"/>
      <c r="AN12" s="28"/>
      <c r="AO12" s="28"/>
    </row>
    <row r="13" spans="1:41" s="31" customFormat="1" ht="23.25" customHeight="1" x14ac:dyDescent="0.2">
      <c r="A13" s="425"/>
      <c r="B13" s="435" t="s">
        <v>66</v>
      </c>
      <c r="C13" s="357" t="s">
        <v>28</v>
      </c>
      <c r="D13" s="351" t="s">
        <v>29</v>
      </c>
      <c r="E13" s="351" t="s">
        <v>32</v>
      </c>
      <c r="F13" s="351" t="s">
        <v>45</v>
      </c>
      <c r="G13" s="351" t="s">
        <v>28</v>
      </c>
      <c r="H13" s="351" t="s">
        <v>29</v>
      </c>
      <c r="I13" s="374" t="s">
        <v>34</v>
      </c>
      <c r="J13" s="351" t="s">
        <v>35</v>
      </c>
      <c r="K13" s="357" t="s">
        <v>28</v>
      </c>
      <c r="L13" s="351" t="s">
        <v>29</v>
      </c>
      <c r="M13" s="351" t="s">
        <v>37</v>
      </c>
      <c r="N13" s="351" t="s">
        <v>162</v>
      </c>
      <c r="O13" s="351" t="s">
        <v>38</v>
      </c>
      <c r="P13" s="105"/>
      <c r="Q13" s="351" t="s">
        <v>81</v>
      </c>
      <c r="R13" s="364" t="s">
        <v>39</v>
      </c>
      <c r="S13" s="364" t="s">
        <v>40</v>
      </c>
      <c r="T13" s="364" t="s">
        <v>41</v>
      </c>
      <c r="U13" s="437" t="s">
        <v>114</v>
      </c>
      <c r="V13" s="427" t="s">
        <v>42</v>
      </c>
      <c r="W13" s="357" t="s">
        <v>28</v>
      </c>
      <c r="X13" s="351" t="s">
        <v>29</v>
      </c>
      <c r="Y13" s="351" t="s">
        <v>32</v>
      </c>
      <c r="Z13" s="351" t="s">
        <v>45</v>
      </c>
      <c r="AA13" s="351" t="s">
        <v>28</v>
      </c>
      <c r="AB13" s="351" t="s">
        <v>29</v>
      </c>
      <c r="AC13" s="374" t="s">
        <v>34</v>
      </c>
      <c r="AD13" s="351" t="s">
        <v>35</v>
      </c>
      <c r="AE13" s="357" t="s">
        <v>28</v>
      </c>
      <c r="AF13" s="351" t="s">
        <v>29</v>
      </c>
      <c r="AG13" s="351" t="s">
        <v>37</v>
      </c>
      <c r="AH13" s="351" t="s">
        <v>162</v>
      </c>
      <c r="AI13" s="351" t="s">
        <v>38</v>
      </c>
      <c r="AJ13" s="105"/>
      <c r="AK13" s="351" t="s">
        <v>81</v>
      </c>
      <c r="AL13" s="30"/>
      <c r="AM13" s="30"/>
      <c r="AN13" s="30"/>
      <c r="AO13" s="30"/>
    </row>
    <row r="14" spans="1:41" s="31" customFormat="1" ht="15" x14ac:dyDescent="0.2">
      <c r="A14" s="425"/>
      <c r="B14" s="435"/>
      <c r="C14" s="358"/>
      <c r="D14" s="352"/>
      <c r="E14" s="352"/>
      <c r="F14" s="352"/>
      <c r="G14" s="352"/>
      <c r="H14" s="352"/>
      <c r="I14" s="375"/>
      <c r="J14" s="352"/>
      <c r="K14" s="358"/>
      <c r="L14" s="352"/>
      <c r="M14" s="352"/>
      <c r="N14" s="352"/>
      <c r="O14" s="352"/>
      <c r="P14" s="106"/>
      <c r="Q14" s="352"/>
      <c r="R14" s="365"/>
      <c r="S14" s="365"/>
      <c r="T14" s="365"/>
      <c r="U14" s="438"/>
      <c r="V14" s="435"/>
      <c r="W14" s="358"/>
      <c r="X14" s="352"/>
      <c r="Y14" s="352"/>
      <c r="Z14" s="352"/>
      <c r="AA14" s="352"/>
      <c r="AB14" s="352"/>
      <c r="AC14" s="375"/>
      <c r="AD14" s="352"/>
      <c r="AE14" s="358"/>
      <c r="AF14" s="352"/>
      <c r="AG14" s="352"/>
      <c r="AH14" s="352"/>
      <c r="AI14" s="352"/>
      <c r="AJ14" s="106"/>
      <c r="AK14" s="352"/>
      <c r="AL14" s="30"/>
      <c r="AM14" s="30"/>
      <c r="AN14" s="30"/>
      <c r="AO14" s="30"/>
    </row>
    <row r="15" spans="1:41" s="31" customFormat="1" ht="71.25" customHeight="1" x14ac:dyDescent="0.2">
      <c r="A15" s="426"/>
      <c r="B15" s="21"/>
      <c r="C15" s="359"/>
      <c r="D15" s="353"/>
      <c r="E15" s="353"/>
      <c r="F15" s="353"/>
      <c r="G15" s="353"/>
      <c r="H15" s="353"/>
      <c r="I15" s="376"/>
      <c r="J15" s="353"/>
      <c r="K15" s="359"/>
      <c r="L15" s="353"/>
      <c r="M15" s="353"/>
      <c r="N15" s="353"/>
      <c r="O15" s="353"/>
      <c r="P15" s="107"/>
      <c r="Q15" s="353"/>
      <c r="R15" s="366"/>
      <c r="S15" s="366"/>
      <c r="T15" s="366"/>
      <c r="U15" s="439"/>
      <c r="V15" s="436"/>
      <c r="W15" s="359"/>
      <c r="X15" s="353"/>
      <c r="Y15" s="353"/>
      <c r="Z15" s="353"/>
      <c r="AA15" s="353"/>
      <c r="AB15" s="353"/>
      <c r="AC15" s="376"/>
      <c r="AD15" s="353"/>
      <c r="AE15" s="359"/>
      <c r="AF15" s="353"/>
      <c r="AG15" s="353"/>
      <c r="AH15" s="353"/>
      <c r="AI15" s="353"/>
      <c r="AJ15" s="107"/>
      <c r="AK15" s="353"/>
      <c r="AL15" s="30"/>
      <c r="AM15" s="30"/>
      <c r="AN15" s="30"/>
      <c r="AO15" s="30"/>
    </row>
    <row r="16" spans="1:41" s="31" customFormat="1" ht="18.75" customHeight="1" x14ac:dyDescent="0.2">
      <c r="A16" s="32"/>
      <c r="B16" s="21" t="s">
        <v>66</v>
      </c>
      <c r="C16" s="33"/>
      <c r="D16" s="21"/>
      <c r="E16" s="21"/>
      <c r="F16" s="21"/>
      <c r="G16" s="21"/>
      <c r="H16" s="39"/>
      <c r="I16" s="119">
        <f>SUM(I19:I56)</f>
        <v>13</v>
      </c>
      <c r="J16" s="81">
        <f>SUM(J19:J56)</f>
        <v>5.74</v>
      </c>
      <c r="K16" s="120"/>
      <c r="L16" s="119"/>
      <c r="M16" s="119"/>
      <c r="N16" s="119"/>
      <c r="O16" s="81">
        <f>O19+O20+O21+O22+O30+O43</f>
        <v>8.1280000000000001</v>
      </c>
      <c r="P16" s="119"/>
      <c r="Q16" s="21"/>
      <c r="R16" s="81">
        <f>R19+R20+R21+R22+R30+R43</f>
        <v>21.199855639999999</v>
      </c>
      <c r="S16" s="81"/>
      <c r="T16" s="81">
        <f>T19+T20+T21+T22+T30+T43</f>
        <v>6.5225203400000007</v>
      </c>
      <c r="U16" s="81">
        <f>U19+U20+U21+U22+U30+U43</f>
        <v>14.547957999999998</v>
      </c>
      <c r="V16" s="81">
        <f>V19+V20+V21+V22+V30+V43</f>
        <v>0.1293773</v>
      </c>
      <c r="W16" s="33"/>
      <c r="X16" s="21"/>
      <c r="Y16" s="21"/>
      <c r="Z16" s="21"/>
      <c r="AA16" s="21"/>
      <c r="AB16" s="21"/>
      <c r="AC16" s="34" t="s">
        <v>156</v>
      </c>
      <c r="AD16" s="84">
        <f>SUM(AD19:AD56)</f>
        <v>8.2199999999999989</v>
      </c>
      <c r="AE16" s="33"/>
      <c r="AF16" s="21"/>
      <c r="AG16" s="21"/>
      <c r="AH16" s="21"/>
      <c r="AI16" s="81">
        <f>AI19+AI20+AI21+AI22+AI30+AI43</f>
        <v>8.1280000000000001</v>
      </c>
      <c r="AJ16" s="84"/>
      <c r="AK16" s="83" t="s">
        <v>155</v>
      </c>
      <c r="AL16" s="30"/>
      <c r="AM16" s="30"/>
      <c r="AN16" s="30"/>
      <c r="AO16" s="30"/>
    </row>
    <row r="17" spans="1:41" s="20" customFormat="1" ht="35.450000000000003" customHeight="1" x14ac:dyDescent="0.2">
      <c r="A17" s="218" t="s">
        <v>209</v>
      </c>
      <c r="B17" s="35" t="s">
        <v>69</v>
      </c>
      <c r="C17" s="24"/>
      <c r="D17" s="24"/>
      <c r="E17" s="24"/>
      <c r="F17" s="24"/>
      <c r="G17" s="24"/>
      <c r="H17" s="24"/>
      <c r="I17" s="255">
        <f>I16</f>
        <v>13</v>
      </c>
      <c r="J17" s="79">
        <f>J16</f>
        <v>5.74</v>
      </c>
      <c r="K17" s="251"/>
      <c r="L17" s="251"/>
      <c r="M17" s="251"/>
      <c r="N17" s="251"/>
      <c r="O17" s="79">
        <f>O16</f>
        <v>8.1280000000000001</v>
      </c>
      <c r="P17" s="251"/>
      <c r="Q17" s="251"/>
      <c r="R17" s="79">
        <f>R16</f>
        <v>21.199855639999999</v>
      </c>
      <c r="S17" s="79"/>
      <c r="T17" s="79">
        <f>T16</f>
        <v>6.5225203400000007</v>
      </c>
      <c r="U17" s="79">
        <f>U16</f>
        <v>14.547957999999998</v>
      </c>
      <c r="V17" s="79">
        <f>V16</f>
        <v>0.1293773</v>
      </c>
      <c r="W17" s="251"/>
      <c r="X17" s="251"/>
      <c r="Y17" s="251"/>
      <c r="Z17" s="251"/>
      <c r="AA17" s="251"/>
      <c r="AB17" s="251"/>
      <c r="AC17" s="79" t="str">
        <f>AC16</f>
        <v>13/ТМ</v>
      </c>
      <c r="AD17" s="256">
        <f>AD16</f>
        <v>8.2199999999999989</v>
      </c>
      <c r="AE17" s="251"/>
      <c r="AF17" s="251"/>
      <c r="AG17" s="251"/>
      <c r="AH17" s="251"/>
      <c r="AI17" s="79">
        <f>AI16</f>
        <v>8.1280000000000001</v>
      </c>
      <c r="AJ17" s="79">
        <f>AJ16</f>
        <v>0</v>
      </c>
      <c r="AK17" s="79" t="str">
        <f>AK16</f>
        <v>10/10</v>
      </c>
      <c r="AL17" s="13"/>
      <c r="AM17" s="13"/>
      <c r="AN17" s="13"/>
      <c r="AO17" s="13"/>
    </row>
    <row r="18" spans="1:41" s="20" customFormat="1" ht="33.6" customHeight="1" x14ac:dyDescent="0.2">
      <c r="A18" s="218" t="s">
        <v>210</v>
      </c>
      <c r="B18" s="35" t="s">
        <v>16</v>
      </c>
      <c r="C18" s="24"/>
      <c r="D18" s="24"/>
      <c r="E18" s="24"/>
      <c r="F18" s="24"/>
      <c r="G18" s="24"/>
      <c r="H18" s="24"/>
      <c r="I18" s="255">
        <f>I16</f>
        <v>13</v>
      </c>
      <c r="J18" s="79">
        <f>J16</f>
        <v>5.74</v>
      </c>
      <c r="K18" s="251"/>
      <c r="L18" s="251"/>
      <c r="M18" s="251"/>
      <c r="N18" s="251"/>
      <c r="O18" s="79">
        <f>O16</f>
        <v>8.1280000000000001</v>
      </c>
      <c r="P18" s="251"/>
      <c r="Q18" s="251"/>
      <c r="R18" s="79">
        <f>R16</f>
        <v>21.199855639999999</v>
      </c>
      <c r="S18" s="79"/>
      <c r="T18" s="79">
        <f>T16</f>
        <v>6.5225203400000007</v>
      </c>
      <c r="U18" s="79">
        <f>U16</f>
        <v>14.547957999999998</v>
      </c>
      <c r="V18" s="79">
        <f>V16</f>
        <v>0.1293773</v>
      </c>
      <c r="W18" s="251"/>
      <c r="X18" s="251"/>
      <c r="Y18" s="251"/>
      <c r="Z18" s="251"/>
      <c r="AA18" s="251"/>
      <c r="AB18" s="251"/>
      <c r="AC18" s="79" t="str">
        <f>AC16</f>
        <v>13/ТМ</v>
      </c>
      <c r="AD18" s="256">
        <f>AD16</f>
        <v>8.2199999999999989</v>
      </c>
      <c r="AE18" s="251"/>
      <c r="AF18" s="251"/>
      <c r="AG18" s="251"/>
      <c r="AH18" s="251"/>
      <c r="AI18" s="79">
        <f>AI16</f>
        <v>8.1280000000000001</v>
      </c>
      <c r="AJ18" s="79">
        <f>AJ16</f>
        <v>0</v>
      </c>
      <c r="AK18" s="79" t="str">
        <f>AK16</f>
        <v>10/10</v>
      </c>
      <c r="AL18" s="13"/>
      <c r="AM18" s="13"/>
      <c r="AN18" s="13"/>
      <c r="AO18" s="13"/>
    </row>
    <row r="19" spans="1:41" s="201" customFormat="1" ht="101.25" customHeight="1" x14ac:dyDescent="0.2">
      <c r="A19" s="217" t="s">
        <v>13</v>
      </c>
      <c r="B19" s="215" t="s">
        <v>197</v>
      </c>
      <c r="C19" s="203"/>
      <c r="D19" s="196"/>
      <c r="E19" s="196"/>
      <c r="F19" s="196"/>
      <c r="G19" s="196"/>
      <c r="H19" s="196"/>
      <c r="I19" s="197">
        <v>8</v>
      </c>
      <c r="J19" s="197">
        <v>4.12</v>
      </c>
      <c r="K19" s="197"/>
      <c r="L19" s="197"/>
      <c r="M19" s="223"/>
      <c r="N19" s="223"/>
      <c r="O19" s="223"/>
      <c r="P19" s="223"/>
      <c r="Q19" s="197"/>
      <c r="R19" s="199">
        <v>3.7652655400000001</v>
      </c>
      <c r="S19" s="199"/>
      <c r="T19" s="204">
        <f>R19-U19-V19</f>
        <v>0.50889784000000027</v>
      </c>
      <c r="U19" s="199">
        <v>3.1767509999999999</v>
      </c>
      <c r="V19" s="199">
        <v>7.9616699999999999E-2</v>
      </c>
      <c r="W19" s="197"/>
      <c r="X19" s="197"/>
      <c r="Y19" s="197"/>
      <c r="Z19" s="197"/>
      <c r="AA19" s="203">
        <v>2015</v>
      </c>
      <c r="AB19" s="197"/>
      <c r="AC19" s="197" t="s">
        <v>158</v>
      </c>
      <c r="AD19" s="197">
        <v>6.52</v>
      </c>
      <c r="AE19" s="203"/>
      <c r="AF19" s="197"/>
      <c r="AG19" s="197"/>
      <c r="AH19" s="197"/>
      <c r="AI19" s="207"/>
      <c r="AJ19" s="207"/>
      <c r="AK19" s="197"/>
      <c r="AL19" s="222"/>
      <c r="AM19" s="222"/>
      <c r="AN19" s="222"/>
      <c r="AO19" s="222"/>
    </row>
    <row r="20" spans="1:41" s="201" customFormat="1" ht="83.25" customHeight="1" x14ac:dyDescent="0.2">
      <c r="A20" s="217" t="s">
        <v>21</v>
      </c>
      <c r="B20" s="215" t="s">
        <v>192</v>
      </c>
      <c r="C20" s="203"/>
      <c r="D20" s="196"/>
      <c r="E20" s="196"/>
      <c r="F20" s="196"/>
      <c r="G20" s="196"/>
      <c r="H20" s="196"/>
      <c r="I20" s="197">
        <v>5</v>
      </c>
      <c r="J20" s="197">
        <v>1.62</v>
      </c>
      <c r="K20" s="197"/>
      <c r="L20" s="197"/>
      <c r="M20" s="223"/>
      <c r="N20" s="223"/>
      <c r="O20" s="223"/>
      <c r="P20" s="223"/>
      <c r="Q20" s="197"/>
      <c r="R20" s="224">
        <v>2.1353539600000002</v>
      </c>
      <c r="S20" s="199"/>
      <c r="T20" s="204">
        <f>R20-U20-V20</f>
        <v>0.32900436000000027</v>
      </c>
      <c r="U20" s="199">
        <v>1.756589</v>
      </c>
      <c r="V20" s="199">
        <v>4.9760600000000002E-2</v>
      </c>
      <c r="W20" s="197"/>
      <c r="X20" s="197"/>
      <c r="Y20" s="197"/>
      <c r="Z20" s="197"/>
      <c r="AA20" s="203">
        <v>2015</v>
      </c>
      <c r="AB20" s="197"/>
      <c r="AC20" s="197" t="s">
        <v>154</v>
      </c>
      <c r="AD20" s="225">
        <v>1.7</v>
      </c>
      <c r="AE20" s="203"/>
      <c r="AF20" s="197"/>
      <c r="AG20" s="197"/>
      <c r="AH20" s="197"/>
      <c r="AI20" s="207"/>
      <c r="AJ20" s="207"/>
      <c r="AK20" s="197"/>
      <c r="AL20" s="222"/>
      <c r="AM20" s="222"/>
      <c r="AN20" s="222"/>
      <c r="AO20" s="222"/>
    </row>
    <row r="21" spans="1:41" s="201" customFormat="1" ht="175.9" customHeight="1" x14ac:dyDescent="0.2">
      <c r="A21" s="217" t="s">
        <v>211</v>
      </c>
      <c r="B21" s="215" t="s">
        <v>191</v>
      </c>
      <c r="C21" s="203"/>
      <c r="D21" s="196"/>
      <c r="E21" s="196"/>
      <c r="F21" s="196"/>
      <c r="G21" s="196"/>
      <c r="H21" s="196"/>
      <c r="I21" s="197"/>
      <c r="J21" s="197"/>
      <c r="K21" s="197"/>
      <c r="L21" s="197"/>
      <c r="M21" s="223"/>
      <c r="N21" s="223"/>
      <c r="O21" s="223"/>
      <c r="P21" s="223"/>
      <c r="Q21" s="213" t="s">
        <v>155</v>
      </c>
      <c r="R21" s="199">
        <v>1.69654382</v>
      </c>
      <c r="S21" s="199"/>
      <c r="T21" s="204">
        <f>R21-U21</f>
        <v>0.28070181999999999</v>
      </c>
      <c r="U21" s="199">
        <v>1.415842</v>
      </c>
      <c r="V21" s="199"/>
      <c r="W21" s="197"/>
      <c r="X21" s="197"/>
      <c r="Y21" s="197"/>
      <c r="Z21" s="197"/>
      <c r="AA21" s="203">
        <v>2015</v>
      </c>
      <c r="AB21" s="197"/>
      <c r="AC21" s="197"/>
      <c r="AD21" s="197"/>
      <c r="AE21" s="203"/>
      <c r="AF21" s="197"/>
      <c r="AG21" s="197"/>
      <c r="AH21" s="197"/>
      <c r="AI21" s="207"/>
      <c r="AJ21" s="207"/>
      <c r="AK21" s="213" t="s">
        <v>155</v>
      </c>
      <c r="AL21" s="222"/>
      <c r="AM21" s="222"/>
      <c r="AN21" s="222"/>
      <c r="AO21" s="222"/>
    </row>
    <row r="22" spans="1:41" s="201" customFormat="1" ht="34.5" customHeight="1" x14ac:dyDescent="0.2">
      <c r="A22" s="217">
        <v>4</v>
      </c>
      <c r="B22" s="195" t="s">
        <v>281</v>
      </c>
      <c r="C22" s="196"/>
      <c r="D22" s="196"/>
      <c r="E22" s="196"/>
      <c r="F22" s="196"/>
      <c r="G22" s="196"/>
      <c r="H22" s="196"/>
      <c r="I22" s="197"/>
      <c r="J22" s="197"/>
      <c r="K22" s="197"/>
      <c r="L22" s="197"/>
      <c r="M22" s="197"/>
      <c r="N22" s="199"/>
      <c r="O22" s="199">
        <f>SUM(O26:O29)</f>
        <v>2.92</v>
      </c>
      <c r="P22" s="199"/>
      <c r="Q22" s="199"/>
      <c r="R22" s="199">
        <f>SUM(R26:R29)</f>
        <v>4.4470860000000005</v>
      </c>
      <c r="S22" s="199"/>
      <c r="T22" s="199">
        <f>SUM(T26:T29)</f>
        <v>2.201133</v>
      </c>
      <c r="U22" s="199">
        <f>SUM(U26:U29)</f>
        <v>2.2459530000000001</v>
      </c>
      <c r="V22" s="199"/>
      <c r="W22" s="199"/>
      <c r="X22" s="199"/>
      <c r="Y22" s="199"/>
      <c r="Z22" s="199"/>
      <c r="AA22" s="199"/>
      <c r="AB22" s="199"/>
      <c r="AC22" s="199"/>
      <c r="AD22" s="199"/>
      <c r="AE22" s="199"/>
      <c r="AF22" s="199"/>
      <c r="AG22" s="199"/>
      <c r="AH22" s="199"/>
      <c r="AI22" s="199">
        <f>SUM(AI26:AI29)</f>
        <v>2.92</v>
      </c>
      <c r="AJ22" s="197"/>
      <c r="AK22" s="197"/>
      <c r="AL22" s="222"/>
      <c r="AM22" s="222"/>
      <c r="AN22" s="222"/>
      <c r="AO22" s="222"/>
    </row>
    <row r="23" spans="1:41" s="20" customFormat="1" hidden="1" x14ac:dyDescent="0.2">
      <c r="A23" s="1">
        <v>4</v>
      </c>
      <c r="B23" s="118"/>
      <c r="C23" s="24"/>
      <c r="D23" s="24"/>
      <c r="E23" s="24"/>
      <c r="F23" s="24"/>
      <c r="G23" s="24"/>
      <c r="H23" s="24"/>
      <c r="I23" s="17"/>
      <c r="J23" s="17"/>
      <c r="K23" s="17"/>
      <c r="L23" s="17"/>
      <c r="M23" s="17"/>
      <c r="N23" s="17"/>
      <c r="O23" s="17"/>
      <c r="P23" s="17"/>
      <c r="Q23" s="17"/>
      <c r="R23" s="79"/>
      <c r="S23" s="82"/>
      <c r="T23" s="82"/>
      <c r="U23" s="82"/>
      <c r="V23" s="82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3"/>
      <c r="AM23" s="13"/>
      <c r="AN23" s="13"/>
      <c r="AO23" s="13"/>
    </row>
    <row r="24" spans="1:41" s="20" customFormat="1" hidden="1" x14ac:dyDescent="0.2">
      <c r="A24" s="1">
        <v>5</v>
      </c>
      <c r="B24" s="118"/>
      <c r="C24" s="24"/>
      <c r="D24" s="24"/>
      <c r="E24" s="24"/>
      <c r="F24" s="24"/>
      <c r="G24" s="24"/>
      <c r="H24" s="24"/>
      <c r="I24" s="17"/>
      <c r="J24" s="17"/>
      <c r="K24" s="17"/>
      <c r="L24" s="17"/>
      <c r="M24" s="17"/>
      <c r="N24" s="17"/>
      <c r="O24" s="17"/>
      <c r="P24" s="17"/>
      <c r="Q24" s="17"/>
      <c r="R24" s="79"/>
      <c r="S24" s="82"/>
      <c r="T24" s="82"/>
      <c r="U24" s="82"/>
      <c r="V24" s="82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3"/>
      <c r="AM24" s="13"/>
      <c r="AN24" s="13"/>
      <c r="AO24" s="13"/>
    </row>
    <row r="25" spans="1:41" s="20" customFormat="1" hidden="1" x14ac:dyDescent="0.2">
      <c r="A25" s="1">
        <v>6</v>
      </c>
      <c r="B25" s="118"/>
      <c r="C25" s="24"/>
      <c r="D25" s="24"/>
      <c r="E25" s="24"/>
      <c r="F25" s="24"/>
      <c r="G25" s="24"/>
      <c r="H25" s="24"/>
      <c r="I25" s="17"/>
      <c r="J25" s="17"/>
      <c r="K25" s="17"/>
      <c r="L25" s="17"/>
      <c r="M25" s="17"/>
      <c r="N25" s="17"/>
      <c r="O25" s="17"/>
      <c r="P25" s="17"/>
      <c r="Q25" s="17"/>
      <c r="R25" s="79"/>
      <c r="S25" s="82"/>
      <c r="T25" s="82"/>
      <c r="U25" s="82"/>
      <c r="V25" s="82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3"/>
      <c r="AM25" s="13"/>
      <c r="AN25" s="13"/>
      <c r="AO25" s="13"/>
    </row>
    <row r="26" spans="1:41" s="20" customFormat="1" ht="62.25" customHeight="1" x14ac:dyDescent="0.2">
      <c r="A26" s="216" t="s">
        <v>217</v>
      </c>
      <c r="B26" s="219" t="s">
        <v>251</v>
      </c>
      <c r="C26" s="3"/>
      <c r="D26" s="24"/>
      <c r="E26" s="24"/>
      <c r="F26" s="24"/>
      <c r="G26" s="24"/>
      <c r="H26" s="24"/>
      <c r="I26" s="17"/>
      <c r="J26" s="17"/>
      <c r="K26" s="17">
        <v>1989</v>
      </c>
      <c r="L26" s="17">
        <v>20</v>
      </c>
      <c r="M26" s="4"/>
      <c r="N26" s="4" t="s">
        <v>189</v>
      </c>
      <c r="O26" s="4">
        <v>0.6</v>
      </c>
      <c r="P26" s="4"/>
      <c r="Q26" s="65"/>
      <c r="R26" s="122">
        <v>0.94975100000000001</v>
      </c>
      <c r="S26" s="82"/>
      <c r="T26" s="122">
        <f>R26-U26</f>
        <v>0.50941800000000004</v>
      </c>
      <c r="U26" s="82">
        <v>0.44033299999999997</v>
      </c>
      <c r="V26" s="82"/>
      <c r="W26" s="17"/>
      <c r="X26" s="17"/>
      <c r="Y26" s="17"/>
      <c r="Z26" s="17"/>
      <c r="AA26" s="3"/>
      <c r="AB26" s="17"/>
      <c r="AC26" s="17"/>
      <c r="AD26" s="17"/>
      <c r="AE26" s="3">
        <v>2015</v>
      </c>
      <c r="AF26" s="17">
        <v>25</v>
      </c>
      <c r="AG26" s="17"/>
      <c r="AH26" s="4" t="s">
        <v>193</v>
      </c>
      <c r="AI26" s="4">
        <v>0.6</v>
      </c>
      <c r="AJ26" s="4"/>
      <c r="AK26" s="65"/>
      <c r="AL26" s="13"/>
      <c r="AM26" s="13"/>
      <c r="AN26" s="13"/>
      <c r="AO26" s="13"/>
    </row>
    <row r="27" spans="1:41" s="20" customFormat="1" ht="62.25" customHeight="1" x14ac:dyDescent="0.2">
      <c r="A27" s="216" t="s">
        <v>218</v>
      </c>
      <c r="B27" s="219" t="s">
        <v>252</v>
      </c>
      <c r="C27" s="3"/>
      <c r="D27" s="24"/>
      <c r="E27" s="24"/>
      <c r="F27" s="24"/>
      <c r="G27" s="24"/>
      <c r="H27" s="24"/>
      <c r="I27" s="17"/>
      <c r="J27" s="17"/>
      <c r="K27" s="17">
        <v>1988</v>
      </c>
      <c r="L27" s="17">
        <v>20</v>
      </c>
      <c r="M27" s="4"/>
      <c r="N27" s="4" t="s">
        <v>189</v>
      </c>
      <c r="O27" s="4">
        <v>0.45</v>
      </c>
      <c r="P27" s="4"/>
      <c r="Q27" s="65"/>
      <c r="R27" s="122">
        <v>0.719692</v>
      </c>
      <c r="S27" s="82"/>
      <c r="T27" s="122">
        <f>R27-U27</f>
        <v>0.38769799999999999</v>
      </c>
      <c r="U27" s="82">
        <v>0.33199400000000001</v>
      </c>
      <c r="V27" s="82"/>
      <c r="W27" s="17"/>
      <c r="X27" s="17"/>
      <c r="Y27" s="17"/>
      <c r="Z27" s="17"/>
      <c r="AA27" s="3"/>
      <c r="AB27" s="17"/>
      <c r="AC27" s="17"/>
      <c r="AD27" s="17"/>
      <c r="AE27" s="3">
        <v>2015</v>
      </c>
      <c r="AF27" s="17">
        <v>25</v>
      </c>
      <c r="AG27" s="17"/>
      <c r="AH27" s="4" t="s">
        <v>193</v>
      </c>
      <c r="AI27" s="4">
        <v>0.45</v>
      </c>
      <c r="AJ27" s="4"/>
      <c r="AK27" s="65"/>
      <c r="AL27" s="13"/>
      <c r="AM27" s="13"/>
      <c r="AN27" s="13"/>
      <c r="AO27" s="13"/>
    </row>
    <row r="28" spans="1:41" s="20" customFormat="1" ht="62.25" customHeight="1" x14ac:dyDescent="0.2">
      <c r="A28" s="216" t="s">
        <v>219</v>
      </c>
      <c r="B28" s="219" t="s">
        <v>253</v>
      </c>
      <c r="C28" s="3"/>
      <c r="D28" s="24"/>
      <c r="E28" s="24"/>
      <c r="F28" s="24"/>
      <c r="G28" s="24"/>
      <c r="H28" s="24"/>
      <c r="I28" s="17"/>
      <c r="J28" s="17"/>
      <c r="K28" s="17">
        <v>1988</v>
      </c>
      <c r="L28" s="17">
        <v>20</v>
      </c>
      <c r="M28" s="4"/>
      <c r="N28" s="4" t="s">
        <v>190</v>
      </c>
      <c r="O28" s="4">
        <v>0.9</v>
      </c>
      <c r="P28" s="4"/>
      <c r="Q28" s="65"/>
      <c r="R28" s="122">
        <v>1.393275</v>
      </c>
      <c r="S28" s="82"/>
      <c r="T28" s="122">
        <f>R28-U28</f>
        <v>0.73487000000000002</v>
      </c>
      <c r="U28" s="82">
        <v>0.65840500000000002</v>
      </c>
      <c r="V28" s="82"/>
      <c r="W28" s="17"/>
      <c r="X28" s="17"/>
      <c r="Y28" s="17"/>
      <c r="Z28" s="17"/>
      <c r="AA28" s="3"/>
      <c r="AB28" s="17"/>
      <c r="AC28" s="17"/>
      <c r="AD28" s="17"/>
      <c r="AE28" s="3">
        <v>2015</v>
      </c>
      <c r="AF28" s="17">
        <v>25</v>
      </c>
      <c r="AG28" s="17"/>
      <c r="AH28" s="4" t="s">
        <v>193</v>
      </c>
      <c r="AI28" s="4">
        <v>0.9</v>
      </c>
      <c r="AJ28" s="4"/>
      <c r="AK28" s="65"/>
      <c r="AL28" s="13"/>
      <c r="AM28" s="13"/>
      <c r="AN28" s="13"/>
      <c r="AO28" s="13"/>
    </row>
    <row r="29" spans="1:41" s="20" customFormat="1" ht="46.5" customHeight="1" x14ac:dyDescent="0.2">
      <c r="A29" s="216" t="s">
        <v>220</v>
      </c>
      <c r="B29" s="219" t="s">
        <v>254</v>
      </c>
      <c r="C29" s="3"/>
      <c r="D29" s="24"/>
      <c r="E29" s="24"/>
      <c r="F29" s="24"/>
      <c r="G29" s="24"/>
      <c r="H29" s="24"/>
      <c r="I29" s="17"/>
      <c r="J29" s="17"/>
      <c r="K29" s="17">
        <v>1977</v>
      </c>
      <c r="L29" s="17">
        <v>20</v>
      </c>
      <c r="M29" s="4"/>
      <c r="N29" s="4" t="s">
        <v>189</v>
      </c>
      <c r="O29" s="4">
        <v>0.97</v>
      </c>
      <c r="P29" s="4"/>
      <c r="Q29" s="65"/>
      <c r="R29" s="122">
        <v>1.384368</v>
      </c>
      <c r="S29" s="82"/>
      <c r="T29" s="122">
        <f>R29-U29</f>
        <v>0.56914700000000007</v>
      </c>
      <c r="U29" s="82">
        <v>0.81522099999999997</v>
      </c>
      <c r="V29" s="82"/>
      <c r="W29" s="17"/>
      <c r="X29" s="17"/>
      <c r="Y29" s="17"/>
      <c r="Z29" s="17"/>
      <c r="AA29" s="3"/>
      <c r="AB29" s="17"/>
      <c r="AC29" s="17"/>
      <c r="AD29" s="17"/>
      <c r="AE29" s="3">
        <v>2015</v>
      </c>
      <c r="AF29" s="17">
        <v>25</v>
      </c>
      <c r="AG29" s="17"/>
      <c r="AH29" s="4" t="s">
        <v>193</v>
      </c>
      <c r="AI29" s="3">
        <v>0.97</v>
      </c>
      <c r="AJ29" s="3"/>
      <c r="AK29" s="65"/>
      <c r="AL29" s="13"/>
      <c r="AM29" s="13"/>
      <c r="AN29" s="13"/>
      <c r="AO29" s="13"/>
    </row>
    <row r="30" spans="1:41" s="201" customFormat="1" ht="36.6" customHeight="1" x14ac:dyDescent="0.2">
      <c r="A30" s="217" t="s">
        <v>214</v>
      </c>
      <c r="B30" s="195" t="s">
        <v>201</v>
      </c>
      <c r="C30" s="196"/>
      <c r="D30" s="196"/>
      <c r="E30" s="196"/>
      <c r="F30" s="196"/>
      <c r="G30" s="196"/>
      <c r="H30" s="196"/>
      <c r="I30" s="197"/>
      <c r="J30" s="197"/>
      <c r="K30" s="197"/>
      <c r="L30" s="197"/>
      <c r="M30" s="197"/>
      <c r="N30" s="197"/>
      <c r="O30" s="199">
        <f>SUM(O31:O41)</f>
        <v>4.08</v>
      </c>
      <c r="P30" s="199"/>
      <c r="Q30" s="199"/>
      <c r="R30" s="199">
        <f>SUM(R31:R41)</f>
        <v>7.9783486400000001</v>
      </c>
      <c r="S30" s="199"/>
      <c r="T30" s="199">
        <f>SUM(T31:T41)</f>
        <v>2.7585486400000003</v>
      </c>
      <c r="U30" s="199">
        <f>SUM(U31:U41)</f>
        <v>5.2198000000000002</v>
      </c>
      <c r="V30" s="199"/>
      <c r="W30" s="199"/>
      <c r="X30" s="199"/>
      <c r="Y30" s="199"/>
      <c r="Z30" s="199"/>
      <c r="AA30" s="199"/>
      <c r="AB30" s="199"/>
      <c r="AC30" s="199"/>
      <c r="AD30" s="199"/>
      <c r="AE30" s="199"/>
      <c r="AF30" s="199"/>
      <c r="AG30" s="199"/>
      <c r="AH30" s="199"/>
      <c r="AI30" s="199">
        <f>SUM(AI31:AI41)</f>
        <v>4.08</v>
      </c>
      <c r="AJ30" s="199"/>
      <c r="AK30" s="199"/>
      <c r="AL30" s="222"/>
      <c r="AM30" s="222"/>
      <c r="AN30" s="222"/>
      <c r="AO30" s="222"/>
    </row>
    <row r="31" spans="1:41" s="20" customFormat="1" ht="51.75" customHeight="1" x14ac:dyDescent="0.2">
      <c r="A31" s="216" t="s">
        <v>221</v>
      </c>
      <c r="B31" s="219" t="s">
        <v>255</v>
      </c>
      <c r="C31" s="3"/>
      <c r="D31" s="24"/>
      <c r="E31" s="24"/>
      <c r="F31" s="24"/>
      <c r="G31" s="24"/>
      <c r="H31" s="24"/>
      <c r="I31" s="17"/>
      <c r="J31" s="17"/>
      <c r="K31" s="17">
        <v>1988</v>
      </c>
      <c r="L31" s="17">
        <v>15</v>
      </c>
      <c r="M31" s="4" t="s">
        <v>75</v>
      </c>
      <c r="N31" s="4" t="s">
        <v>170</v>
      </c>
      <c r="O31" s="4">
        <v>1.355</v>
      </c>
      <c r="P31" s="4"/>
      <c r="Q31" s="17"/>
      <c r="R31" s="122">
        <v>2.67708016</v>
      </c>
      <c r="S31" s="82"/>
      <c r="T31" s="122">
        <f>R31-U31</f>
        <v>0.69740716000000003</v>
      </c>
      <c r="U31" s="82">
        <v>1.979673</v>
      </c>
      <c r="V31" s="82"/>
      <c r="W31" s="17"/>
      <c r="X31" s="17"/>
      <c r="Y31" s="17"/>
      <c r="Z31" s="17"/>
      <c r="AA31" s="3"/>
      <c r="AB31" s="17"/>
      <c r="AC31" s="17"/>
      <c r="AD31" s="17"/>
      <c r="AE31" s="3">
        <v>2015</v>
      </c>
      <c r="AF31" s="17">
        <v>20</v>
      </c>
      <c r="AG31" s="17" t="s">
        <v>76</v>
      </c>
      <c r="AH31" s="4" t="s">
        <v>177</v>
      </c>
      <c r="AI31" s="78">
        <v>1.355</v>
      </c>
      <c r="AJ31" s="78"/>
      <c r="AK31" s="17"/>
      <c r="AL31" s="13"/>
      <c r="AM31" s="13"/>
      <c r="AN31" s="13"/>
      <c r="AO31" s="13"/>
    </row>
    <row r="32" spans="1:41" s="20" customFormat="1" hidden="1" x14ac:dyDescent="0.2">
      <c r="A32" s="1">
        <v>12</v>
      </c>
      <c r="B32" s="118"/>
      <c r="C32" s="24"/>
      <c r="D32" s="24"/>
      <c r="E32" s="24"/>
      <c r="F32" s="24"/>
      <c r="G32" s="24"/>
      <c r="H32" s="24"/>
      <c r="I32" s="17"/>
      <c r="J32" s="17"/>
      <c r="K32" s="17"/>
      <c r="L32" s="17"/>
      <c r="M32" s="17"/>
      <c r="N32" s="17"/>
      <c r="O32" s="17"/>
      <c r="P32" s="17"/>
      <c r="Q32" s="17"/>
      <c r="R32" s="79"/>
      <c r="S32" s="82"/>
      <c r="T32" s="82"/>
      <c r="U32" s="82"/>
      <c r="V32" s="82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3"/>
      <c r="AM32" s="13"/>
      <c r="AN32" s="13"/>
      <c r="AO32" s="13"/>
    </row>
    <row r="33" spans="1:41" s="20" customFormat="1" hidden="1" x14ac:dyDescent="0.2">
      <c r="A33" s="1">
        <v>13</v>
      </c>
      <c r="B33" s="118"/>
      <c r="C33" s="24"/>
      <c r="D33" s="24"/>
      <c r="E33" s="24"/>
      <c r="F33" s="24"/>
      <c r="G33" s="24"/>
      <c r="H33" s="24"/>
      <c r="I33" s="17"/>
      <c r="J33" s="17"/>
      <c r="K33" s="17"/>
      <c r="L33" s="17"/>
      <c r="M33" s="17"/>
      <c r="N33" s="17"/>
      <c r="O33" s="17"/>
      <c r="P33" s="17"/>
      <c r="Q33" s="17"/>
      <c r="R33" s="79"/>
      <c r="S33" s="82"/>
      <c r="T33" s="82"/>
      <c r="U33" s="82"/>
      <c r="V33" s="82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3"/>
      <c r="AM33" s="13"/>
      <c r="AN33" s="13"/>
      <c r="AO33" s="13"/>
    </row>
    <row r="34" spans="1:41" s="20" customFormat="1" hidden="1" x14ac:dyDescent="0.2">
      <c r="A34" s="1">
        <v>14</v>
      </c>
      <c r="B34" s="118"/>
      <c r="C34" s="24"/>
      <c r="D34" s="24"/>
      <c r="E34" s="24"/>
      <c r="F34" s="24"/>
      <c r="G34" s="24"/>
      <c r="H34" s="24"/>
      <c r="I34" s="17"/>
      <c r="J34" s="17"/>
      <c r="K34" s="17"/>
      <c r="L34" s="17"/>
      <c r="M34" s="17"/>
      <c r="N34" s="17"/>
      <c r="O34" s="17"/>
      <c r="P34" s="17"/>
      <c r="Q34" s="17"/>
      <c r="R34" s="79"/>
      <c r="S34" s="82"/>
      <c r="T34" s="82"/>
      <c r="U34" s="82"/>
      <c r="V34" s="82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3"/>
      <c r="AM34" s="13"/>
      <c r="AN34" s="13"/>
      <c r="AO34" s="13"/>
    </row>
    <row r="35" spans="1:41" s="20" customFormat="1" ht="49.9" customHeight="1" x14ac:dyDescent="0.2">
      <c r="A35" s="216" t="s">
        <v>225</v>
      </c>
      <c r="B35" s="219" t="s">
        <v>282</v>
      </c>
      <c r="C35" s="3"/>
      <c r="D35" s="24"/>
      <c r="E35" s="24"/>
      <c r="F35" s="24"/>
      <c r="G35" s="24"/>
      <c r="H35" s="24"/>
      <c r="I35" s="17"/>
      <c r="J35" s="17"/>
      <c r="K35" s="17">
        <v>1980</v>
      </c>
      <c r="L35" s="17">
        <v>15</v>
      </c>
      <c r="M35" s="4" t="s">
        <v>75</v>
      </c>
      <c r="N35" s="4" t="s">
        <v>165</v>
      </c>
      <c r="O35" s="4">
        <v>0.96499999999999997</v>
      </c>
      <c r="P35" s="4"/>
      <c r="Q35" s="17"/>
      <c r="R35" s="122">
        <v>1.9125864800000001</v>
      </c>
      <c r="S35" s="82"/>
      <c r="T35" s="122">
        <f>R35-U35</f>
        <v>0.49356348000000017</v>
      </c>
      <c r="U35" s="82">
        <v>1.4190229999999999</v>
      </c>
      <c r="V35" s="82"/>
      <c r="W35" s="17"/>
      <c r="X35" s="17"/>
      <c r="Y35" s="17"/>
      <c r="Z35" s="17"/>
      <c r="AA35" s="3"/>
      <c r="AB35" s="17"/>
      <c r="AC35" s="17"/>
      <c r="AD35" s="17"/>
      <c r="AE35" s="3">
        <v>2015</v>
      </c>
      <c r="AF35" s="17">
        <v>20</v>
      </c>
      <c r="AG35" s="17" t="s">
        <v>76</v>
      </c>
      <c r="AH35" s="4" t="s">
        <v>177</v>
      </c>
      <c r="AI35" s="78">
        <v>0.96499999999999997</v>
      </c>
      <c r="AJ35" s="78"/>
      <c r="AK35" s="17"/>
      <c r="AL35" s="13"/>
      <c r="AM35" s="13"/>
      <c r="AN35" s="13"/>
      <c r="AO35" s="13"/>
    </row>
    <row r="36" spans="1:41" s="20" customFormat="1" hidden="1" x14ac:dyDescent="0.2">
      <c r="A36" s="1">
        <v>16</v>
      </c>
      <c r="B36" s="118"/>
      <c r="C36" s="24"/>
      <c r="D36" s="24"/>
      <c r="E36" s="24"/>
      <c r="F36" s="24"/>
      <c r="G36" s="24"/>
      <c r="H36" s="24"/>
      <c r="I36" s="17"/>
      <c r="J36" s="17"/>
      <c r="K36" s="17"/>
      <c r="L36" s="17"/>
      <c r="M36" s="17"/>
      <c r="N36" s="17"/>
      <c r="O36" s="17"/>
      <c r="P36" s="17"/>
      <c r="Q36" s="17"/>
      <c r="R36" s="79"/>
      <c r="S36" s="82"/>
      <c r="T36" s="82"/>
      <c r="U36" s="82"/>
      <c r="V36" s="82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3"/>
      <c r="AM36" s="13"/>
      <c r="AN36" s="13"/>
      <c r="AO36" s="13"/>
    </row>
    <row r="37" spans="1:41" s="20" customFormat="1" hidden="1" x14ac:dyDescent="0.2">
      <c r="A37" s="1">
        <v>17</v>
      </c>
      <c r="B37" s="118"/>
      <c r="C37" s="24"/>
      <c r="D37" s="24"/>
      <c r="E37" s="24"/>
      <c r="F37" s="24"/>
      <c r="G37" s="24"/>
      <c r="H37" s="24"/>
      <c r="I37" s="17"/>
      <c r="J37" s="17"/>
      <c r="K37" s="17"/>
      <c r="L37" s="17"/>
      <c r="M37" s="17"/>
      <c r="N37" s="17"/>
      <c r="O37" s="17"/>
      <c r="P37" s="17"/>
      <c r="Q37" s="17"/>
      <c r="R37" s="79"/>
      <c r="S37" s="82"/>
      <c r="T37" s="82"/>
      <c r="U37" s="82"/>
      <c r="V37" s="82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3"/>
      <c r="AM37" s="13"/>
      <c r="AN37" s="13"/>
      <c r="AO37" s="13"/>
    </row>
    <row r="38" spans="1:41" s="20" customFormat="1" hidden="1" x14ac:dyDescent="0.2">
      <c r="A38" s="1">
        <v>18</v>
      </c>
      <c r="B38" s="118"/>
      <c r="C38" s="24"/>
      <c r="D38" s="24"/>
      <c r="E38" s="24"/>
      <c r="F38" s="24"/>
      <c r="G38" s="24"/>
      <c r="H38" s="24"/>
      <c r="I38" s="17"/>
      <c r="J38" s="17"/>
      <c r="K38" s="17"/>
      <c r="L38" s="17"/>
      <c r="M38" s="17"/>
      <c r="N38" s="17"/>
      <c r="O38" s="17"/>
      <c r="P38" s="17"/>
      <c r="Q38" s="17"/>
      <c r="R38" s="79"/>
      <c r="S38" s="82"/>
      <c r="T38" s="82"/>
      <c r="U38" s="82"/>
      <c r="V38" s="82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3"/>
      <c r="AM38" s="13"/>
      <c r="AN38" s="13"/>
      <c r="AO38" s="13"/>
    </row>
    <row r="39" spans="1:41" s="20" customFormat="1" hidden="1" x14ac:dyDescent="0.2">
      <c r="A39" s="1">
        <v>19</v>
      </c>
      <c r="B39" s="118"/>
      <c r="C39" s="24"/>
      <c r="D39" s="24"/>
      <c r="E39" s="24"/>
      <c r="F39" s="24"/>
      <c r="G39" s="24"/>
      <c r="H39" s="24"/>
      <c r="I39" s="17"/>
      <c r="J39" s="17"/>
      <c r="K39" s="17"/>
      <c r="L39" s="17"/>
      <c r="M39" s="17"/>
      <c r="N39" s="17"/>
      <c r="O39" s="17"/>
      <c r="P39" s="17"/>
      <c r="Q39" s="17"/>
      <c r="R39" s="79"/>
      <c r="S39" s="82"/>
      <c r="T39" s="82"/>
      <c r="U39" s="82"/>
      <c r="V39" s="82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3"/>
      <c r="AM39" s="13"/>
      <c r="AN39" s="13"/>
      <c r="AO39" s="13"/>
    </row>
    <row r="40" spans="1:41" s="20" customFormat="1" hidden="1" x14ac:dyDescent="0.2">
      <c r="A40" s="1">
        <v>20</v>
      </c>
      <c r="B40" s="118"/>
      <c r="C40" s="24"/>
      <c r="D40" s="24"/>
      <c r="E40" s="24"/>
      <c r="F40" s="24"/>
      <c r="G40" s="24"/>
      <c r="H40" s="24"/>
      <c r="I40" s="17"/>
      <c r="J40" s="17"/>
      <c r="K40" s="17"/>
      <c r="L40" s="17"/>
      <c r="M40" s="17"/>
      <c r="N40" s="17"/>
      <c r="O40" s="17"/>
      <c r="P40" s="17"/>
      <c r="Q40" s="17"/>
      <c r="R40" s="79"/>
      <c r="S40" s="82"/>
      <c r="T40" s="82"/>
      <c r="U40" s="82"/>
      <c r="V40" s="82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3"/>
      <c r="AM40" s="13"/>
      <c r="AN40" s="13"/>
      <c r="AO40" s="13"/>
    </row>
    <row r="41" spans="1:41" s="20" customFormat="1" ht="62.25" customHeight="1" x14ac:dyDescent="0.2">
      <c r="A41" s="216" t="s">
        <v>231</v>
      </c>
      <c r="B41" s="220" t="s">
        <v>265</v>
      </c>
      <c r="C41" s="3"/>
      <c r="D41" s="24"/>
      <c r="E41" s="24"/>
      <c r="F41" s="24"/>
      <c r="G41" s="24"/>
      <c r="H41" s="24"/>
      <c r="I41" s="17"/>
      <c r="J41" s="17"/>
      <c r="K41" s="17">
        <v>1990</v>
      </c>
      <c r="L41" s="17">
        <v>15</v>
      </c>
      <c r="M41" s="4" t="s">
        <v>75</v>
      </c>
      <c r="N41" s="4" t="s">
        <v>171</v>
      </c>
      <c r="O41" s="4">
        <v>1.76</v>
      </c>
      <c r="P41" s="4"/>
      <c r="Q41" s="65"/>
      <c r="R41" s="122">
        <v>3.3886820000000002</v>
      </c>
      <c r="S41" s="82"/>
      <c r="T41" s="122">
        <f>R41-U41</f>
        <v>1.5675780000000001</v>
      </c>
      <c r="U41" s="82">
        <v>1.8211040000000001</v>
      </c>
      <c r="V41" s="82"/>
      <c r="W41" s="17"/>
      <c r="X41" s="17"/>
      <c r="Y41" s="17"/>
      <c r="Z41" s="17"/>
      <c r="AA41" s="3"/>
      <c r="AB41" s="17"/>
      <c r="AC41" s="17"/>
      <c r="AD41" s="17"/>
      <c r="AE41" s="3">
        <v>2015</v>
      </c>
      <c r="AF41" s="17">
        <v>20</v>
      </c>
      <c r="AG41" s="17" t="s">
        <v>76</v>
      </c>
      <c r="AH41" s="4" t="s">
        <v>177</v>
      </c>
      <c r="AI41" s="4">
        <v>1.76</v>
      </c>
      <c r="AJ41" s="4"/>
      <c r="AK41" s="65"/>
      <c r="AL41" s="13"/>
      <c r="AM41" s="13"/>
      <c r="AN41" s="13"/>
      <c r="AO41" s="13"/>
    </row>
    <row r="42" spans="1:41" s="20" customFormat="1" ht="47.25" hidden="1" x14ac:dyDescent="0.2">
      <c r="A42" s="1">
        <v>22</v>
      </c>
      <c r="B42" s="117" t="s">
        <v>126</v>
      </c>
      <c r="C42" s="24"/>
      <c r="D42" s="24"/>
      <c r="E42" s="24"/>
      <c r="F42" s="24"/>
      <c r="G42" s="24"/>
      <c r="H42" s="24"/>
      <c r="I42" s="17"/>
      <c r="J42" s="17"/>
      <c r="K42" s="17"/>
      <c r="L42" s="17"/>
      <c r="M42" s="17"/>
      <c r="N42" s="17"/>
      <c r="O42" s="17"/>
      <c r="P42" s="17"/>
      <c r="Q42" s="17"/>
      <c r="R42" s="79"/>
      <c r="S42" s="82"/>
      <c r="T42" s="82"/>
      <c r="U42" s="82"/>
      <c r="V42" s="82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3"/>
      <c r="AM42" s="13"/>
      <c r="AN42" s="13"/>
      <c r="AO42" s="13"/>
    </row>
    <row r="43" spans="1:41" s="201" customFormat="1" ht="15" x14ac:dyDescent="0.2">
      <c r="A43" s="217" t="s">
        <v>233</v>
      </c>
      <c r="B43" s="221" t="s">
        <v>199</v>
      </c>
      <c r="C43" s="196"/>
      <c r="D43" s="196"/>
      <c r="E43" s="196"/>
      <c r="F43" s="196"/>
      <c r="G43" s="196"/>
      <c r="H43" s="196"/>
      <c r="I43" s="197"/>
      <c r="J43" s="197"/>
      <c r="K43" s="197"/>
      <c r="L43" s="197"/>
      <c r="M43" s="197"/>
      <c r="N43" s="197"/>
      <c r="O43" s="199">
        <f>SUM(O44:O56)</f>
        <v>1.1280000000000001</v>
      </c>
      <c r="P43" s="199"/>
      <c r="Q43" s="199"/>
      <c r="R43" s="199">
        <f>SUM(R44:R56)</f>
        <v>1.1772576799999999</v>
      </c>
      <c r="S43" s="199"/>
      <c r="T43" s="199">
        <f>SUM(T44:T56)</f>
        <v>0.44423467999999999</v>
      </c>
      <c r="U43" s="199">
        <f>SUM(U44:U56)</f>
        <v>0.73302299999999998</v>
      </c>
      <c r="V43" s="199"/>
      <c r="W43" s="199"/>
      <c r="X43" s="199"/>
      <c r="Y43" s="199"/>
      <c r="Z43" s="199"/>
      <c r="AA43" s="199"/>
      <c r="AB43" s="199"/>
      <c r="AC43" s="199"/>
      <c r="AD43" s="199"/>
      <c r="AE43" s="199"/>
      <c r="AF43" s="199"/>
      <c r="AG43" s="199"/>
      <c r="AH43" s="199"/>
      <c r="AI43" s="199">
        <f>SUM(AI44:AI56)</f>
        <v>1.1280000000000001</v>
      </c>
      <c r="AJ43" s="197"/>
      <c r="AK43" s="197"/>
      <c r="AL43" s="222"/>
      <c r="AM43" s="222"/>
      <c r="AN43" s="222"/>
      <c r="AO43" s="222"/>
    </row>
    <row r="44" spans="1:41" s="20" customFormat="1" ht="42" customHeight="1" x14ac:dyDescent="0.2">
      <c r="A44" s="216" t="s">
        <v>234</v>
      </c>
      <c r="B44" s="219" t="s">
        <v>266</v>
      </c>
      <c r="C44" s="3"/>
      <c r="D44" s="24"/>
      <c r="E44" s="24"/>
      <c r="F44" s="24"/>
      <c r="G44" s="24"/>
      <c r="H44" s="24"/>
      <c r="I44" s="17"/>
      <c r="J44" s="17"/>
      <c r="K44" s="17">
        <v>1980</v>
      </c>
      <c r="L44" s="17">
        <v>15</v>
      </c>
      <c r="M44" s="4" t="s">
        <v>75</v>
      </c>
      <c r="N44" s="4" t="s">
        <v>163</v>
      </c>
      <c r="O44" s="4">
        <v>0.46300000000000002</v>
      </c>
      <c r="P44" s="4"/>
      <c r="Q44" s="17"/>
      <c r="R44" s="122">
        <v>0.47636718</v>
      </c>
      <c r="S44" s="82"/>
      <c r="T44" s="122">
        <f>R44-U44</f>
        <v>0.17791318</v>
      </c>
      <c r="U44" s="82">
        <f>'прил 1.2.'!T46</f>
        <v>0.298454</v>
      </c>
      <c r="V44" s="82"/>
      <c r="W44" s="17"/>
      <c r="X44" s="17"/>
      <c r="Y44" s="17"/>
      <c r="Z44" s="17"/>
      <c r="AA44" s="3"/>
      <c r="AB44" s="17"/>
      <c r="AC44" s="17"/>
      <c r="AD44" s="17"/>
      <c r="AE44" s="3">
        <v>2015</v>
      </c>
      <c r="AF44" s="17">
        <v>20</v>
      </c>
      <c r="AG44" s="17" t="s">
        <v>76</v>
      </c>
      <c r="AH44" s="17" t="s">
        <v>175</v>
      </c>
      <c r="AI44" s="78">
        <v>0.46300000000000002</v>
      </c>
      <c r="AJ44" s="78"/>
      <c r="AK44" s="17"/>
      <c r="AL44" s="13"/>
      <c r="AM44" s="13"/>
      <c r="AN44" s="13"/>
      <c r="AO44" s="13"/>
    </row>
    <row r="45" spans="1:41" s="20" customFormat="1" hidden="1" x14ac:dyDescent="0.2">
      <c r="A45" s="1">
        <v>24</v>
      </c>
      <c r="B45" s="118"/>
      <c r="C45" s="24"/>
      <c r="D45" s="24"/>
      <c r="E45" s="24"/>
      <c r="F45" s="24"/>
      <c r="G45" s="24"/>
      <c r="H45" s="24"/>
      <c r="I45" s="17"/>
      <c r="J45" s="17"/>
      <c r="K45" s="17"/>
      <c r="L45" s="17"/>
      <c r="M45" s="17"/>
      <c r="N45" s="17"/>
      <c r="O45" s="17"/>
      <c r="P45" s="17"/>
      <c r="Q45" s="17"/>
      <c r="R45" s="79"/>
      <c r="S45" s="82"/>
      <c r="T45" s="82"/>
      <c r="U45" s="82"/>
      <c r="V45" s="82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3"/>
      <c r="AM45" s="13"/>
      <c r="AN45" s="13"/>
      <c r="AO45" s="13"/>
    </row>
    <row r="46" spans="1:41" s="20" customFormat="1" hidden="1" x14ac:dyDescent="0.2">
      <c r="A46" s="1">
        <v>25</v>
      </c>
      <c r="B46" s="118"/>
      <c r="C46" s="24"/>
      <c r="D46" s="24"/>
      <c r="E46" s="24"/>
      <c r="F46" s="24"/>
      <c r="G46" s="24"/>
      <c r="H46" s="24"/>
      <c r="I46" s="17"/>
      <c r="J46" s="17"/>
      <c r="K46" s="17"/>
      <c r="L46" s="17"/>
      <c r="M46" s="17"/>
      <c r="N46" s="17"/>
      <c r="O46" s="17"/>
      <c r="P46" s="17"/>
      <c r="Q46" s="17"/>
      <c r="R46" s="79"/>
      <c r="S46" s="82"/>
      <c r="T46" s="82"/>
      <c r="U46" s="82"/>
      <c r="V46" s="82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3"/>
      <c r="AM46" s="13"/>
      <c r="AN46" s="13"/>
      <c r="AO46" s="13"/>
    </row>
    <row r="47" spans="1:41" s="20" customFormat="1" hidden="1" x14ac:dyDescent="0.2">
      <c r="A47" s="1">
        <v>26</v>
      </c>
      <c r="B47" s="118"/>
      <c r="C47" s="24"/>
      <c r="D47" s="24"/>
      <c r="E47" s="24"/>
      <c r="F47" s="24"/>
      <c r="G47" s="24"/>
      <c r="H47" s="24"/>
      <c r="I47" s="17"/>
      <c r="J47" s="17"/>
      <c r="K47" s="17"/>
      <c r="L47" s="17"/>
      <c r="M47" s="17"/>
      <c r="N47" s="17"/>
      <c r="O47" s="17"/>
      <c r="P47" s="17"/>
      <c r="Q47" s="17"/>
      <c r="R47" s="79"/>
      <c r="S47" s="82"/>
      <c r="T47" s="82"/>
      <c r="U47" s="82"/>
      <c r="V47" s="82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3"/>
      <c r="AM47" s="13"/>
      <c r="AN47" s="13"/>
      <c r="AO47" s="13"/>
    </row>
    <row r="48" spans="1:41" s="20" customFormat="1" hidden="1" x14ac:dyDescent="0.2">
      <c r="A48" s="1">
        <v>27</v>
      </c>
      <c r="B48" s="118"/>
      <c r="C48" s="24"/>
      <c r="D48" s="24"/>
      <c r="E48" s="24"/>
      <c r="F48" s="24"/>
      <c r="G48" s="24"/>
      <c r="H48" s="24"/>
      <c r="I48" s="17"/>
      <c r="J48" s="17"/>
      <c r="K48" s="17"/>
      <c r="L48" s="17"/>
      <c r="M48" s="17"/>
      <c r="N48" s="17"/>
      <c r="O48" s="17"/>
      <c r="P48" s="17"/>
      <c r="Q48" s="17"/>
      <c r="R48" s="79"/>
      <c r="S48" s="82"/>
      <c r="T48" s="82"/>
      <c r="U48" s="82"/>
      <c r="V48" s="82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3"/>
      <c r="AM48" s="13"/>
      <c r="AN48" s="13"/>
      <c r="AO48" s="13"/>
    </row>
    <row r="49" spans="1:41" s="20" customFormat="1" hidden="1" x14ac:dyDescent="0.2">
      <c r="A49" s="1">
        <v>28</v>
      </c>
      <c r="B49" s="118"/>
      <c r="C49" s="24"/>
      <c r="D49" s="24"/>
      <c r="E49" s="24"/>
      <c r="F49" s="24"/>
      <c r="G49" s="24"/>
      <c r="H49" s="24"/>
      <c r="I49" s="17"/>
      <c r="J49" s="17"/>
      <c r="K49" s="17"/>
      <c r="L49" s="17"/>
      <c r="M49" s="17"/>
      <c r="N49" s="17"/>
      <c r="O49" s="17"/>
      <c r="P49" s="17"/>
      <c r="Q49" s="17"/>
      <c r="R49" s="79"/>
      <c r="S49" s="82"/>
      <c r="T49" s="82"/>
      <c r="U49" s="82"/>
      <c r="V49" s="82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3"/>
      <c r="AM49" s="13"/>
      <c r="AN49" s="13"/>
      <c r="AO49" s="13"/>
    </row>
    <row r="50" spans="1:41" s="20" customFormat="1" hidden="1" x14ac:dyDescent="0.2">
      <c r="A50" s="1">
        <v>29</v>
      </c>
      <c r="B50" s="118"/>
      <c r="C50" s="24"/>
      <c r="D50" s="24"/>
      <c r="E50" s="24"/>
      <c r="F50" s="24"/>
      <c r="G50" s="24"/>
      <c r="H50" s="24"/>
      <c r="I50" s="17"/>
      <c r="J50" s="17"/>
      <c r="K50" s="17"/>
      <c r="L50" s="17"/>
      <c r="M50" s="17"/>
      <c r="N50" s="17"/>
      <c r="O50" s="17"/>
      <c r="P50" s="17"/>
      <c r="Q50" s="17"/>
      <c r="R50" s="79"/>
      <c r="S50" s="82"/>
      <c r="T50" s="82"/>
      <c r="U50" s="82"/>
      <c r="V50" s="82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3"/>
      <c r="AM50" s="13"/>
      <c r="AN50" s="13"/>
      <c r="AO50" s="13"/>
    </row>
    <row r="51" spans="1:41" s="20" customFormat="1" hidden="1" x14ac:dyDescent="0.2">
      <c r="A51" s="1">
        <v>30</v>
      </c>
      <c r="B51" s="118"/>
      <c r="C51" s="24"/>
      <c r="D51" s="24"/>
      <c r="E51" s="24"/>
      <c r="F51" s="24"/>
      <c r="G51" s="24"/>
      <c r="H51" s="24"/>
      <c r="I51" s="17"/>
      <c r="J51" s="17"/>
      <c r="K51" s="17"/>
      <c r="L51" s="17"/>
      <c r="M51" s="17"/>
      <c r="N51" s="17"/>
      <c r="O51" s="17"/>
      <c r="P51" s="17"/>
      <c r="Q51" s="17"/>
      <c r="R51" s="79"/>
      <c r="S51" s="82"/>
      <c r="T51" s="82"/>
      <c r="U51" s="82"/>
      <c r="V51" s="82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3"/>
      <c r="AM51" s="13"/>
      <c r="AN51" s="13"/>
      <c r="AO51" s="13"/>
    </row>
    <row r="52" spans="1:41" s="20" customFormat="1" hidden="1" x14ac:dyDescent="0.2">
      <c r="A52" s="1">
        <v>31</v>
      </c>
      <c r="B52" s="118"/>
      <c r="C52" s="24"/>
      <c r="D52" s="24"/>
      <c r="E52" s="24"/>
      <c r="F52" s="24"/>
      <c r="G52" s="24"/>
      <c r="H52" s="24"/>
      <c r="I52" s="17"/>
      <c r="J52" s="17"/>
      <c r="K52" s="17"/>
      <c r="L52" s="17"/>
      <c r="M52" s="17"/>
      <c r="N52" s="17"/>
      <c r="O52" s="17"/>
      <c r="P52" s="17"/>
      <c r="Q52" s="17"/>
      <c r="R52" s="79"/>
      <c r="S52" s="82"/>
      <c r="T52" s="82"/>
      <c r="U52" s="82"/>
      <c r="V52" s="82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3"/>
      <c r="AM52" s="13"/>
      <c r="AN52" s="13"/>
      <c r="AO52" s="13"/>
    </row>
    <row r="53" spans="1:41" s="20" customFormat="1" hidden="1" x14ac:dyDescent="0.2">
      <c r="A53" s="1">
        <v>32</v>
      </c>
      <c r="B53" s="118"/>
      <c r="C53" s="24"/>
      <c r="D53" s="24"/>
      <c r="E53" s="24"/>
      <c r="F53" s="24"/>
      <c r="G53" s="24"/>
      <c r="H53" s="24"/>
      <c r="I53" s="17"/>
      <c r="J53" s="17"/>
      <c r="K53" s="17"/>
      <c r="L53" s="17"/>
      <c r="M53" s="17"/>
      <c r="N53" s="17"/>
      <c r="O53" s="17"/>
      <c r="P53" s="17"/>
      <c r="Q53" s="17"/>
      <c r="R53" s="79"/>
      <c r="S53" s="82"/>
      <c r="T53" s="82"/>
      <c r="U53" s="82"/>
      <c r="V53" s="82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3"/>
      <c r="AM53" s="13"/>
      <c r="AN53" s="13"/>
      <c r="AO53" s="13"/>
    </row>
    <row r="54" spans="1:41" s="20" customFormat="1" hidden="1" x14ac:dyDescent="0.2">
      <c r="A54" s="1">
        <v>33</v>
      </c>
      <c r="B54" s="118"/>
      <c r="C54" s="24"/>
      <c r="D54" s="24"/>
      <c r="E54" s="24"/>
      <c r="F54" s="24"/>
      <c r="G54" s="24"/>
      <c r="H54" s="24"/>
      <c r="I54" s="17"/>
      <c r="J54" s="17"/>
      <c r="K54" s="17"/>
      <c r="L54" s="17"/>
      <c r="M54" s="17"/>
      <c r="N54" s="17"/>
      <c r="O54" s="17"/>
      <c r="P54" s="17"/>
      <c r="Q54" s="17"/>
      <c r="R54" s="79"/>
      <c r="S54" s="82"/>
      <c r="T54" s="82"/>
      <c r="U54" s="82"/>
      <c r="V54" s="82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3"/>
      <c r="AM54" s="13"/>
      <c r="AN54" s="13"/>
      <c r="AO54" s="13"/>
    </row>
    <row r="55" spans="1:41" s="20" customFormat="1" hidden="1" x14ac:dyDescent="0.2">
      <c r="A55" s="1">
        <v>34</v>
      </c>
      <c r="B55" s="118"/>
      <c r="C55" s="24"/>
      <c r="D55" s="24"/>
      <c r="E55" s="24"/>
      <c r="F55" s="24"/>
      <c r="G55" s="24"/>
      <c r="H55" s="24"/>
      <c r="I55" s="17"/>
      <c r="J55" s="17"/>
      <c r="K55" s="17"/>
      <c r="L55" s="17"/>
      <c r="M55" s="17"/>
      <c r="N55" s="17"/>
      <c r="O55" s="17"/>
      <c r="P55" s="17"/>
      <c r="Q55" s="17"/>
      <c r="R55" s="79"/>
      <c r="S55" s="82"/>
      <c r="T55" s="82"/>
      <c r="U55" s="82"/>
      <c r="V55" s="82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3"/>
      <c r="AM55" s="13"/>
      <c r="AN55" s="13"/>
      <c r="AO55" s="13"/>
    </row>
    <row r="56" spans="1:41" s="91" customFormat="1" ht="38.25" customHeight="1" x14ac:dyDescent="0.25">
      <c r="A56" s="216" t="s">
        <v>246</v>
      </c>
      <c r="B56" s="219" t="s">
        <v>278</v>
      </c>
      <c r="C56" s="262"/>
      <c r="D56" s="263"/>
      <c r="E56" s="263"/>
      <c r="F56" s="263"/>
      <c r="G56" s="263"/>
      <c r="H56" s="263"/>
      <c r="I56" s="264"/>
      <c r="J56" s="264"/>
      <c r="K56" s="264">
        <v>1977</v>
      </c>
      <c r="L56" s="264">
        <v>15</v>
      </c>
      <c r="M56" s="262" t="s">
        <v>75</v>
      </c>
      <c r="N56" s="262" t="s">
        <v>164</v>
      </c>
      <c r="O56" s="262">
        <v>0.66500000000000004</v>
      </c>
      <c r="P56" s="262"/>
      <c r="Q56" s="264"/>
      <c r="R56" s="292">
        <v>0.70089049999999997</v>
      </c>
      <c r="S56" s="266"/>
      <c r="T56" s="292">
        <f>R56-U56</f>
        <v>0.26632149999999999</v>
      </c>
      <c r="U56" s="266">
        <v>0.43456899999999998</v>
      </c>
      <c r="V56" s="266"/>
      <c r="W56" s="264"/>
      <c r="X56" s="264"/>
      <c r="Y56" s="264"/>
      <c r="Z56" s="264"/>
      <c r="AA56" s="262"/>
      <c r="AB56" s="264"/>
      <c r="AC56" s="264"/>
      <c r="AD56" s="264"/>
      <c r="AE56" s="262">
        <v>2015</v>
      </c>
      <c r="AF56" s="264">
        <v>20</v>
      </c>
      <c r="AG56" s="264" t="s">
        <v>76</v>
      </c>
      <c r="AH56" s="264" t="s">
        <v>175</v>
      </c>
      <c r="AI56" s="292">
        <v>0.66500000000000004</v>
      </c>
      <c r="AJ56" s="292"/>
      <c r="AK56" s="264"/>
    </row>
    <row r="57" spans="1:41" s="91" customFormat="1" ht="42.75" x14ac:dyDescent="0.25">
      <c r="A57" s="216"/>
      <c r="B57" s="261" t="s">
        <v>17</v>
      </c>
      <c r="C57" s="262"/>
      <c r="D57" s="263"/>
      <c r="E57" s="263"/>
      <c r="F57" s="263"/>
      <c r="G57" s="263"/>
      <c r="H57" s="263"/>
      <c r="I57" s="264"/>
      <c r="J57" s="264"/>
      <c r="K57" s="264"/>
      <c r="L57" s="264"/>
      <c r="M57" s="264"/>
      <c r="N57" s="264"/>
      <c r="O57" s="264"/>
      <c r="P57" s="264"/>
      <c r="Q57" s="264"/>
      <c r="R57" s="265"/>
      <c r="S57" s="266"/>
      <c r="T57" s="266"/>
      <c r="U57" s="266"/>
      <c r="V57" s="266"/>
      <c r="W57" s="264"/>
      <c r="X57" s="264"/>
      <c r="Y57" s="264"/>
      <c r="Z57" s="264"/>
      <c r="AA57" s="262"/>
      <c r="AB57" s="264"/>
      <c r="AC57" s="264"/>
      <c r="AD57" s="264"/>
      <c r="AE57" s="262"/>
      <c r="AF57" s="264"/>
      <c r="AG57" s="264"/>
      <c r="AH57" s="264"/>
      <c r="AI57" s="264"/>
      <c r="AJ57" s="264"/>
      <c r="AK57" s="264"/>
    </row>
    <row r="58" spans="1:41" s="91" customFormat="1" ht="15" x14ac:dyDescent="0.25">
      <c r="A58" s="216"/>
      <c r="B58" s="268"/>
      <c r="C58" s="262"/>
      <c r="D58" s="263"/>
      <c r="E58" s="263"/>
      <c r="F58" s="263"/>
      <c r="G58" s="263"/>
      <c r="H58" s="263"/>
      <c r="I58" s="264"/>
      <c r="J58" s="264"/>
      <c r="K58" s="264"/>
      <c r="L58" s="264"/>
      <c r="M58" s="264"/>
      <c r="N58" s="264"/>
      <c r="O58" s="264"/>
      <c r="P58" s="264"/>
      <c r="Q58" s="264"/>
      <c r="R58" s="265"/>
      <c r="S58" s="266"/>
      <c r="T58" s="266"/>
      <c r="U58" s="266"/>
      <c r="V58" s="266"/>
      <c r="W58" s="264"/>
      <c r="X58" s="264"/>
      <c r="Y58" s="264"/>
      <c r="Z58" s="264"/>
      <c r="AA58" s="262"/>
      <c r="AB58" s="264"/>
      <c r="AC58" s="264"/>
      <c r="AD58" s="264"/>
      <c r="AE58" s="262"/>
      <c r="AF58" s="264"/>
      <c r="AG58" s="264"/>
      <c r="AH58" s="264"/>
      <c r="AI58" s="264"/>
      <c r="AJ58" s="264"/>
      <c r="AK58" s="264"/>
    </row>
    <row r="59" spans="1:41" s="91" customFormat="1" ht="16.149999999999999" customHeight="1" x14ac:dyDescent="0.25">
      <c r="A59" s="216" t="s">
        <v>15</v>
      </c>
      <c r="B59" s="261" t="s">
        <v>18</v>
      </c>
      <c r="C59" s="262"/>
      <c r="D59" s="263"/>
      <c r="E59" s="263"/>
      <c r="F59" s="263"/>
      <c r="G59" s="263"/>
      <c r="H59" s="263"/>
      <c r="I59" s="264"/>
      <c r="J59" s="264"/>
      <c r="K59" s="264"/>
      <c r="L59" s="264"/>
      <c r="M59" s="264"/>
      <c r="N59" s="264"/>
      <c r="O59" s="264"/>
      <c r="P59" s="264"/>
      <c r="Q59" s="264"/>
      <c r="R59" s="265"/>
      <c r="S59" s="266"/>
      <c r="T59" s="266"/>
      <c r="U59" s="266"/>
      <c r="V59" s="266"/>
      <c r="W59" s="264"/>
      <c r="X59" s="264"/>
      <c r="Y59" s="264"/>
      <c r="Z59" s="264"/>
      <c r="AA59" s="262"/>
      <c r="AB59" s="264"/>
      <c r="AC59" s="264"/>
      <c r="AD59" s="264"/>
      <c r="AE59" s="262"/>
      <c r="AF59" s="264"/>
      <c r="AG59" s="264"/>
      <c r="AH59" s="264"/>
      <c r="AI59" s="264"/>
      <c r="AJ59" s="264"/>
      <c r="AK59" s="264"/>
    </row>
    <row r="60" spans="1:41" s="91" customFormat="1" ht="15" x14ac:dyDescent="0.25">
      <c r="A60" s="216"/>
      <c r="B60" s="268"/>
      <c r="C60" s="262"/>
      <c r="D60" s="263"/>
      <c r="E60" s="263"/>
      <c r="F60" s="263"/>
      <c r="G60" s="263"/>
      <c r="H60" s="263"/>
      <c r="I60" s="264"/>
      <c r="J60" s="264"/>
      <c r="K60" s="264"/>
      <c r="L60" s="264"/>
      <c r="M60" s="264"/>
      <c r="N60" s="264"/>
      <c r="O60" s="264"/>
      <c r="P60" s="264"/>
      <c r="Q60" s="264"/>
      <c r="R60" s="265"/>
      <c r="S60" s="266"/>
      <c r="T60" s="266"/>
      <c r="U60" s="266"/>
      <c r="V60" s="266"/>
      <c r="W60" s="264"/>
      <c r="X60" s="264"/>
      <c r="Y60" s="264"/>
      <c r="Z60" s="264"/>
      <c r="AA60" s="262"/>
      <c r="AB60" s="264"/>
      <c r="AC60" s="264"/>
      <c r="AD60" s="264"/>
      <c r="AE60" s="262"/>
      <c r="AF60" s="264"/>
      <c r="AG60" s="264"/>
      <c r="AH60" s="264"/>
      <c r="AI60" s="264"/>
      <c r="AJ60" s="264"/>
      <c r="AK60" s="264"/>
    </row>
    <row r="61" spans="1:41" s="91" customFormat="1" ht="57" x14ac:dyDescent="0.25">
      <c r="A61" s="269" t="s">
        <v>20</v>
      </c>
      <c r="B61" s="121" t="s">
        <v>19</v>
      </c>
      <c r="C61" s="263"/>
      <c r="D61" s="263"/>
      <c r="E61" s="263"/>
      <c r="F61" s="263"/>
      <c r="G61" s="263"/>
      <c r="H61" s="263"/>
      <c r="I61" s="264"/>
      <c r="J61" s="264"/>
      <c r="K61" s="264"/>
      <c r="L61" s="264"/>
      <c r="M61" s="264"/>
      <c r="N61" s="264"/>
      <c r="O61" s="264"/>
      <c r="P61" s="264"/>
      <c r="Q61" s="264"/>
      <c r="R61" s="265"/>
      <c r="S61" s="266"/>
      <c r="T61" s="266"/>
      <c r="U61" s="266"/>
      <c r="V61" s="266"/>
      <c r="W61" s="264"/>
      <c r="X61" s="264"/>
      <c r="Y61" s="264"/>
      <c r="Z61" s="264"/>
      <c r="AA61" s="264"/>
      <c r="AB61" s="264"/>
      <c r="AC61" s="264"/>
      <c r="AD61" s="264"/>
      <c r="AE61" s="264"/>
      <c r="AF61" s="264"/>
      <c r="AG61" s="264"/>
      <c r="AH61" s="264"/>
      <c r="AI61" s="264"/>
      <c r="AJ61" s="264"/>
      <c r="AK61" s="264"/>
    </row>
    <row r="62" spans="1:41" s="91" customFormat="1" ht="15" x14ac:dyDescent="0.25">
      <c r="A62" s="269"/>
      <c r="B62" s="220"/>
      <c r="C62" s="263"/>
      <c r="D62" s="263"/>
      <c r="E62" s="263"/>
      <c r="F62" s="263"/>
      <c r="G62" s="263"/>
      <c r="H62" s="263"/>
      <c r="I62" s="264"/>
      <c r="J62" s="264"/>
      <c r="K62" s="264"/>
      <c r="L62" s="264"/>
      <c r="M62" s="264"/>
      <c r="N62" s="264"/>
      <c r="O62" s="264"/>
      <c r="P62" s="264"/>
      <c r="Q62" s="264"/>
      <c r="R62" s="265"/>
      <c r="S62" s="266"/>
      <c r="T62" s="266"/>
      <c r="U62" s="266"/>
      <c r="V62" s="266"/>
      <c r="W62" s="264"/>
      <c r="X62" s="264"/>
      <c r="Y62" s="264"/>
      <c r="Z62" s="264"/>
      <c r="AA62" s="264"/>
      <c r="AB62" s="264"/>
      <c r="AC62" s="264"/>
      <c r="AD62" s="264"/>
      <c r="AE62" s="264"/>
      <c r="AF62" s="264"/>
      <c r="AG62" s="264"/>
      <c r="AH62" s="264"/>
      <c r="AI62" s="264"/>
      <c r="AJ62" s="264"/>
      <c r="AK62" s="264"/>
    </row>
    <row r="63" spans="1:41" s="91" customFormat="1" ht="15" x14ac:dyDescent="0.25">
      <c r="A63" s="264" t="s">
        <v>21</v>
      </c>
      <c r="B63" s="121" t="s">
        <v>23</v>
      </c>
      <c r="C63" s="263"/>
      <c r="D63" s="263"/>
      <c r="E63" s="263"/>
      <c r="F63" s="263"/>
      <c r="G63" s="263"/>
      <c r="H63" s="263"/>
      <c r="I63" s="264"/>
      <c r="J63" s="264"/>
      <c r="K63" s="264"/>
      <c r="L63" s="264"/>
      <c r="M63" s="264"/>
      <c r="N63" s="264"/>
      <c r="O63" s="264"/>
      <c r="P63" s="264"/>
      <c r="Q63" s="264"/>
      <c r="R63" s="265"/>
      <c r="S63" s="266"/>
      <c r="T63" s="266"/>
      <c r="U63" s="266"/>
      <c r="V63" s="266"/>
      <c r="W63" s="264"/>
      <c r="X63" s="264"/>
      <c r="Y63" s="264"/>
      <c r="Z63" s="264"/>
      <c r="AA63" s="264"/>
      <c r="AB63" s="264"/>
      <c r="AC63" s="264"/>
      <c r="AD63" s="264"/>
      <c r="AE63" s="264"/>
      <c r="AF63" s="264"/>
      <c r="AG63" s="264"/>
      <c r="AH63" s="264"/>
      <c r="AI63" s="264"/>
      <c r="AJ63" s="264"/>
      <c r="AK63" s="264"/>
    </row>
    <row r="64" spans="1:41" s="91" customFormat="1" ht="28.5" x14ac:dyDescent="0.25">
      <c r="A64" s="270" t="s">
        <v>22</v>
      </c>
      <c r="B64" s="121" t="s">
        <v>16</v>
      </c>
      <c r="C64" s="263"/>
      <c r="D64" s="263"/>
      <c r="E64" s="263"/>
      <c r="F64" s="263"/>
      <c r="G64" s="263"/>
      <c r="H64" s="263"/>
      <c r="I64" s="264"/>
      <c r="J64" s="264"/>
      <c r="K64" s="264"/>
      <c r="L64" s="264"/>
      <c r="M64" s="264"/>
      <c r="N64" s="264"/>
      <c r="O64" s="264"/>
      <c r="P64" s="264"/>
      <c r="Q64" s="264"/>
      <c r="R64" s="265"/>
      <c r="S64" s="266"/>
      <c r="T64" s="266"/>
      <c r="U64" s="266"/>
      <c r="V64" s="266"/>
      <c r="W64" s="264"/>
      <c r="X64" s="264"/>
      <c r="Y64" s="264"/>
      <c r="Z64" s="264"/>
      <c r="AA64" s="264"/>
      <c r="AB64" s="264"/>
      <c r="AC64" s="264"/>
      <c r="AD64" s="264"/>
      <c r="AE64" s="264"/>
      <c r="AF64" s="264"/>
      <c r="AG64" s="264"/>
      <c r="AH64" s="264"/>
      <c r="AI64" s="264"/>
      <c r="AJ64" s="264"/>
      <c r="AK64" s="264"/>
    </row>
    <row r="65" spans="1:37" s="277" customFormat="1" ht="15" x14ac:dyDescent="0.25">
      <c r="A65" s="264" t="s">
        <v>24</v>
      </c>
      <c r="B65" s="257" t="s">
        <v>25</v>
      </c>
      <c r="C65" s="263"/>
      <c r="D65" s="271"/>
      <c r="E65" s="271"/>
      <c r="F65" s="271"/>
      <c r="G65" s="271"/>
      <c r="H65" s="271"/>
      <c r="I65" s="272"/>
      <c r="J65" s="272"/>
      <c r="K65" s="272"/>
      <c r="L65" s="272"/>
      <c r="M65" s="272"/>
      <c r="N65" s="272"/>
      <c r="O65" s="272"/>
      <c r="P65" s="272"/>
      <c r="Q65" s="272"/>
      <c r="R65" s="281"/>
      <c r="S65" s="282"/>
      <c r="T65" s="282"/>
      <c r="U65" s="266"/>
      <c r="V65" s="282"/>
      <c r="W65" s="272"/>
      <c r="X65" s="272"/>
      <c r="Y65" s="272"/>
      <c r="Z65" s="272"/>
      <c r="AA65" s="272"/>
      <c r="AB65" s="276"/>
      <c r="AC65" s="276"/>
      <c r="AD65" s="272"/>
      <c r="AE65" s="272"/>
      <c r="AF65" s="264"/>
      <c r="AG65" s="272"/>
      <c r="AH65" s="272"/>
      <c r="AI65" s="272"/>
      <c r="AJ65" s="272"/>
      <c r="AK65" s="272"/>
    </row>
    <row r="66" spans="1:37" s="277" customFormat="1" ht="15" x14ac:dyDescent="0.25">
      <c r="A66" s="269"/>
      <c r="B66" s="278"/>
      <c r="C66" s="263"/>
      <c r="D66" s="271"/>
      <c r="E66" s="271"/>
      <c r="F66" s="271"/>
      <c r="G66" s="271"/>
      <c r="H66" s="271"/>
      <c r="I66" s="272"/>
      <c r="J66" s="272"/>
      <c r="K66" s="272"/>
      <c r="L66" s="272"/>
      <c r="M66" s="272"/>
      <c r="N66" s="272"/>
      <c r="O66" s="272"/>
      <c r="P66" s="272"/>
      <c r="Q66" s="272"/>
      <c r="R66" s="273"/>
      <c r="S66" s="274"/>
      <c r="T66" s="274"/>
      <c r="U66" s="275"/>
      <c r="V66" s="272"/>
      <c r="W66" s="272"/>
      <c r="X66" s="272"/>
      <c r="Y66" s="272"/>
      <c r="Z66" s="272"/>
      <c r="AA66" s="272"/>
      <c r="AB66" s="276"/>
      <c r="AC66" s="276"/>
      <c r="AD66" s="272"/>
      <c r="AE66" s="272"/>
      <c r="AF66" s="264"/>
      <c r="AG66" s="272"/>
      <c r="AH66" s="272"/>
      <c r="AI66" s="272"/>
      <c r="AJ66" s="272"/>
      <c r="AK66" s="272"/>
    </row>
    <row r="67" spans="1:37" s="277" customFormat="1" ht="15" x14ac:dyDescent="0.25">
      <c r="A67" s="269"/>
      <c r="B67" s="257" t="s">
        <v>26</v>
      </c>
      <c r="C67" s="263"/>
      <c r="D67" s="271"/>
      <c r="E67" s="271"/>
      <c r="F67" s="271"/>
      <c r="G67" s="271"/>
      <c r="H67" s="271"/>
      <c r="I67" s="272"/>
      <c r="J67" s="272"/>
      <c r="K67" s="272"/>
      <c r="L67" s="272"/>
      <c r="M67" s="272"/>
      <c r="N67" s="272"/>
      <c r="O67" s="272"/>
      <c r="P67" s="272"/>
      <c r="Q67" s="272"/>
      <c r="R67" s="273"/>
      <c r="S67" s="274"/>
      <c r="T67" s="274"/>
      <c r="U67" s="275"/>
      <c r="V67" s="272"/>
      <c r="W67" s="272"/>
      <c r="X67" s="272"/>
      <c r="Y67" s="272"/>
      <c r="Z67" s="272"/>
      <c r="AA67" s="272"/>
      <c r="AB67" s="276"/>
      <c r="AC67" s="276"/>
      <c r="AD67" s="272"/>
      <c r="AE67" s="272"/>
      <c r="AF67" s="264"/>
      <c r="AG67" s="272"/>
      <c r="AH67" s="272"/>
      <c r="AI67" s="272"/>
      <c r="AJ67" s="272"/>
      <c r="AK67" s="272"/>
    </row>
    <row r="68" spans="1:37" s="277" customFormat="1" ht="42.75" x14ac:dyDescent="0.25">
      <c r="A68" s="269"/>
      <c r="B68" s="257" t="s">
        <v>27</v>
      </c>
      <c r="C68" s="263"/>
      <c r="D68" s="271"/>
      <c r="E68" s="271"/>
      <c r="F68" s="271"/>
      <c r="G68" s="271"/>
      <c r="H68" s="271"/>
      <c r="I68" s="272"/>
      <c r="J68" s="272"/>
      <c r="K68" s="272"/>
      <c r="L68" s="272"/>
      <c r="M68" s="272"/>
      <c r="N68" s="272"/>
      <c r="O68" s="272"/>
      <c r="P68" s="272"/>
      <c r="Q68" s="272"/>
      <c r="R68" s="273"/>
      <c r="S68" s="274"/>
      <c r="T68" s="274"/>
      <c r="U68" s="275"/>
      <c r="V68" s="272"/>
      <c r="W68" s="272"/>
      <c r="X68" s="272"/>
      <c r="Y68" s="272"/>
      <c r="Z68" s="272"/>
      <c r="AA68" s="272"/>
      <c r="AB68" s="276"/>
      <c r="AC68" s="276"/>
      <c r="AD68" s="272"/>
      <c r="AE68" s="272"/>
      <c r="AF68" s="264"/>
      <c r="AG68" s="272"/>
      <c r="AH68" s="272"/>
      <c r="AI68" s="272"/>
      <c r="AJ68" s="272"/>
      <c r="AK68" s="272"/>
    </row>
    <row r="69" spans="1:37" s="277" customFormat="1" ht="15" x14ac:dyDescent="0.25">
      <c r="A69" s="269"/>
      <c r="B69" s="278"/>
      <c r="C69" s="263"/>
      <c r="D69" s="271"/>
      <c r="E69" s="271"/>
      <c r="F69" s="271"/>
      <c r="G69" s="271"/>
      <c r="H69" s="271"/>
      <c r="I69" s="272"/>
      <c r="J69" s="272"/>
      <c r="K69" s="272"/>
      <c r="L69" s="272"/>
      <c r="M69" s="272"/>
      <c r="N69" s="272"/>
      <c r="O69" s="272"/>
      <c r="P69" s="272"/>
      <c r="Q69" s="272"/>
      <c r="R69" s="273"/>
      <c r="S69" s="274"/>
      <c r="T69" s="274"/>
      <c r="U69" s="275"/>
      <c r="V69" s="272"/>
      <c r="W69" s="272"/>
      <c r="X69" s="272"/>
      <c r="Y69" s="272"/>
      <c r="Z69" s="272"/>
      <c r="AA69" s="272"/>
      <c r="AB69" s="276"/>
      <c r="AC69" s="276"/>
      <c r="AD69" s="272"/>
      <c r="AE69" s="272"/>
      <c r="AF69" s="264"/>
      <c r="AG69" s="272"/>
      <c r="AH69" s="272"/>
      <c r="AI69" s="272"/>
      <c r="AJ69" s="272"/>
      <c r="AK69" s="272"/>
    </row>
  </sheetData>
  <mergeCells count="52">
    <mergeCell ref="AK13:AK15"/>
    <mergeCell ref="AA13:AA15"/>
    <mergeCell ref="AB13:AB15"/>
    <mergeCell ref="AC13:AC15"/>
    <mergeCell ref="AE13:AE15"/>
    <mergeCell ref="AF13:AF15"/>
    <mergeCell ref="AH13:AH15"/>
    <mergeCell ref="AD13:AD15"/>
    <mergeCell ref="W13:W15"/>
    <mergeCell ref="X13:X15"/>
    <mergeCell ref="Z13:Z15"/>
    <mergeCell ref="AG13:AG15"/>
    <mergeCell ref="AI13:AI15"/>
    <mergeCell ref="Q13:Q15"/>
    <mergeCell ref="R13:R15"/>
    <mergeCell ref="S13:S15"/>
    <mergeCell ref="T13:T15"/>
    <mergeCell ref="U13:U15"/>
    <mergeCell ref="V13:V15"/>
    <mergeCell ref="K13:K15"/>
    <mergeCell ref="L13:L15"/>
    <mergeCell ref="M13:M15"/>
    <mergeCell ref="J13:J15"/>
    <mergeCell ref="O13:O15"/>
    <mergeCell ref="N13:N15"/>
    <mergeCell ref="AA12:AD12"/>
    <mergeCell ref="AE12:AI12"/>
    <mergeCell ref="B13:B14"/>
    <mergeCell ref="C13:C15"/>
    <mergeCell ref="D13:D15"/>
    <mergeCell ref="F13:F15"/>
    <mergeCell ref="G13:G15"/>
    <mergeCell ref="H13:H15"/>
    <mergeCell ref="I13:I15"/>
    <mergeCell ref="Y13:Y15"/>
    <mergeCell ref="A11:A15"/>
    <mergeCell ref="B11:B12"/>
    <mergeCell ref="C11:Q11"/>
    <mergeCell ref="R11:V12"/>
    <mergeCell ref="W11:AK11"/>
    <mergeCell ref="C12:F12"/>
    <mergeCell ref="G12:J12"/>
    <mergeCell ref="K12:O12"/>
    <mergeCell ref="W12:Z12"/>
    <mergeCell ref="E13:E15"/>
    <mergeCell ref="AF9:AK9"/>
    <mergeCell ref="AE1:AK1"/>
    <mergeCell ref="A3:AI3"/>
    <mergeCell ref="AF5:AK5"/>
    <mergeCell ref="AE6:AK6"/>
    <mergeCell ref="AF7:AK7"/>
    <mergeCell ref="AF8:AK8"/>
  </mergeCells>
  <pageMargins left="0.70866141732283472" right="0.70866141732283472" top="0.74803149606299213" bottom="0.74803149606299213" header="0.31496062992125984" footer="0.31496062992125984"/>
  <pageSetup paperSize="287" scale="64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68"/>
  <sheetViews>
    <sheetView view="pageBreakPreview" topLeftCell="A16" zoomScale="60" zoomScaleNormal="100" workbookViewId="0">
      <selection activeCell="D39" sqref="D39"/>
    </sheetView>
  </sheetViews>
  <sheetFormatPr defaultRowHeight="12.75" x14ac:dyDescent="0.2"/>
  <cols>
    <col min="1" max="1" width="5.7109375" style="284" customWidth="1"/>
    <col min="2" max="2" width="36.7109375" style="38" customWidth="1"/>
    <col min="3" max="3" width="6.140625" style="23" customWidth="1"/>
    <col min="4" max="4" width="6.28515625" style="27" customWidth="1"/>
    <col min="5" max="5" width="5.42578125" style="27" customWidth="1"/>
    <col min="6" max="6" width="5.85546875" style="27" customWidth="1"/>
    <col min="7" max="7" width="6.28515625" style="27" customWidth="1"/>
    <col min="8" max="8" width="7.28515625" style="27" customWidth="1"/>
    <col min="9" max="9" width="9.5703125" style="14" customWidth="1"/>
    <col min="10" max="10" width="7.85546875" style="14" customWidth="1"/>
    <col min="11" max="11" width="6.7109375" style="14" customWidth="1"/>
    <col min="12" max="13" width="7.28515625" style="14" customWidth="1"/>
    <col min="14" max="14" width="5.85546875" style="14" customWidth="1"/>
    <col min="15" max="15" width="7.28515625" style="14" customWidth="1"/>
    <col min="16" max="16" width="5.85546875" style="14" customWidth="1"/>
    <col min="17" max="17" width="10.85546875" style="14" customWidth="1"/>
    <col min="18" max="18" width="10.5703125" style="102" customWidth="1"/>
    <col min="19" max="20" width="10.5703125" style="103" customWidth="1"/>
    <col min="21" max="21" width="10.5703125" style="99" customWidth="1"/>
    <col min="22" max="22" width="10.5703125" style="103" customWidth="1"/>
    <col min="23" max="23" width="6.28515625" style="14" customWidth="1"/>
    <col min="24" max="24" width="6.5703125" style="14" customWidth="1"/>
    <col min="25" max="25" width="5.85546875" style="14" customWidth="1"/>
    <col min="26" max="26" width="6" style="14" customWidth="1"/>
    <col min="27" max="27" width="6.28515625" style="14" customWidth="1"/>
    <col min="28" max="28" width="6.28515625" style="18" customWidth="1"/>
    <col min="29" max="29" width="9.140625" style="18" customWidth="1"/>
    <col min="30" max="30" width="7.7109375" style="14" customWidth="1"/>
    <col min="31" max="31" width="6.7109375" style="14" customWidth="1"/>
    <col min="32" max="32" width="7.42578125" style="15" customWidth="1"/>
    <col min="33" max="33" width="4.7109375" style="14" customWidth="1"/>
    <col min="34" max="34" width="6.85546875" style="14" customWidth="1"/>
    <col min="35" max="35" width="6.42578125" style="14" customWidth="1"/>
    <col min="36" max="36" width="6.28515625" style="14" customWidth="1"/>
    <col min="37" max="37" width="8.42578125" style="14" customWidth="1"/>
    <col min="38" max="41" width="9.140625" style="285" customWidth="1"/>
    <col min="42" max="63" width="8.85546875" style="286" customWidth="1"/>
  </cols>
  <sheetData>
    <row r="1" spans="1:63" s="20" customFormat="1" ht="22.9" customHeight="1" x14ac:dyDescent="0.2">
      <c r="A1" s="283"/>
      <c r="B1" s="36"/>
      <c r="C1" s="23"/>
      <c r="D1" s="23"/>
      <c r="E1" s="23"/>
      <c r="F1" s="23"/>
      <c r="G1" s="23"/>
      <c r="H1" s="23"/>
      <c r="I1" s="15"/>
      <c r="J1" s="15"/>
      <c r="K1" s="15"/>
      <c r="L1" s="15"/>
      <c r="M1" s="15"/>
      <c r="N1" s="15"/>
      <c r="O1" s="15"/>
      <c r="P1" s="15"/>
      <c r="Q1" s="15"/>
      <c r="R1" s="98"/>
      <c r="S1" s="99"/>
      <c r="T1" s="99"/>
      <c r="U1" s="99"/>
      <c r="V1" s="99"/>
      <c r="W1" s="15"/>
      <c r="X1" s="15"/>
      <c r="Y1" s="15"/>
      <c r="Z1" s="15"/>
      <c r="AA1" s="15"/>
      <c r="AB1" s="15"/>
      <c r="AC1" s="15"/>
      <c r="AD1" s="15"/>
      <c r="AE1" s="379" t="s">
        <v>86</v>
      </c>
      <c r="AF1" s="380"/>
      <c r="AG1" s="380"/>
      <c r="AH1" s="380"/>
      <c r="AI1" s="380"/>
      <c r="AJ1" s="380"/>
      <c r="AK1" s="380"/>
      <c r="AL1" s="285"/>
      <c r="AM1" s="285"/>
      <c r="AN1" s="285"/>
      <c r="AO1" s="285"/>
      <c r="AP1" s="286"/>
      <c r="AQ1" s="286"/>
      <c r="AR1" s="286"/>
      <c r="AS1" s="286"/>
      <c r="AT1" s="286"/>
      <c r="AU1" s="286"/>
      <c r="AV1" s="286"/>
      <c r="AW1" s="286"/>
      <c r="AX1" s="286"/>
      <c r="AY1" s="286"/>
      <c r="AZ1" s="286"/>
      <c r="BA1" s="286"/>
      <c r="BB1" s="286"/>
      <c r="BC1" s="286"/>
      <c r="BD1" s="286"/>
      <c r="BE1" s="286"/>
      <c r="BF1" s="286"/>
      <c r="BG1" s="286"/>
      <c r="BH1" s="286"/>
      <c r="BI1" s="286"/>
      <c r="BJ1" s="286"/>
      <c r="BK1" s="286"/>
    </row>
    <row r="2" spans="1:63" s="20" customFormat="1" x14ac:dyDescent="0.2">
      <c r="A2" s="283"/>
      <c r="B2" s="36"/>
      <c r="C2" s="23"/>
      <c r="D2" s="23"/>
      <c r="E2" s="23"/>
      <c r="F2" s="23"/>
      <c r="G2" s="23"/>
      <c r="H2" s="23"/>
      <c r="I2" s="15"/>
      <c r="J2" s="15"/>
      <c r="K2" s="15"/>
      <c r="L2" s="15"/>
      <c r="M2" s="15"/>
      <c r="N2" s="15"/>
      <c r="O2" s="15"/>
      <c r="P2" s="15"/>
      <c r="Q2" s="15"/>
      <c r="R2" s="98"/>
      <c r="S2" s="99"/>
      <c r="T2" s="99"/>
      <c r="U2" s="99"/>
      <c r="V2" s="99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285"/>
      <c r="AM2" s="285"/>
      <c r="AN2" s="285"/>
      <c r="AO2" s="285"/>
      <c r="AP2" s="286"/>
      <c r="AQ2" s="286"/>
      <c r="AR2" s="286"/>
      <c r="AS2" s="286"/>
      <c r="AT2" s="286"/>
      <c r="AU2" s="286"/>
      <c r="AV2" s="286"/>
      <c r="AW2" s="286"/>
      <c r="AX2" s="286"/>
      <c r="AY2" s="286"/>
      <c r="AZ2" s="286"/>
      <c r="BA2" s="286"/>
      <c r="BB2" s="286"/>
      <c r="BC2" s="286"/>
      <c r="BD2" s="286"/>
      <c r="BE2" s="286"/>
      <c r="BF2" s="286"/>
      <c r="BG2" s="286"/>
      <c r="BH2" s="286"/>
      <c r="BI2" s="286"/>
      <c r="BJ2" s="286"/>
      <c r="BK2" s="286"/>
    </row>
    <row r="3" spans="1:63" s="20" customFormat="1" ht="15.75" x14ac:dyDescent="0.25">
      <c r="A3" s="383" t="s">
        <v>115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383"/>
      <c r="P3" s="383"/>
      <c r="Q3" s="383"/>
      <c r="R3" s="383"/>
      <c r="S3" s="383"/>
      <c r="T3" s="383"/>
      <c r="U3" s="383"/>
      <c r="V3" s="383"/>
      <c r="W3" s="383"/>
      <c r="X3" s="383"/>
      <c r="Y3" s="383"/>
      <c r="Z3" s="383"/>
      <c r="AA3" s="383"/>
      <c r="AB3" s="383"/>
      <c r="AC3" s="383"/>
      <c r="AD3" s="383"/>
      <c r="AE3" s="383"/>
      <c r="AF3" s="383"/>
      <c r="AG3" s="383"/>
      <c r="AH3" s="383"/>
      <c r="AI3" s="383"/>
      <c r="AJ3" s="15"/>
      <c r="AK3" s="15"/>
      <c r="AL3" s="285"/>
      <c r="AM3" s="285"/>
      <c r="AN3" s="285"/>
      <c r="AO3" s="285"/>
      <c r="AP3" s="286"/>
      <c r="AQ3" s="286"/>
      <c r="AR3" s="286"/>
      <c r="AS3" s="286"/>
      <c r="AT3" s="286"/>
      <c r="AU3" s="286"/>
      <c r="AV3" s="286"/>
      <c r="AW3" s="286"/>
      <c r="AX3" s="286"/>
      <c r="AY3" s="286"/>
      <c r="AZ3" s="286"/>
      <c r="BA3" s="286"/>
      <c r="BB3" s="286"/>
      <c r="BC3" s="286"/>
      <c r="BD3" s="286"/>
      <c r="BE3" s="286"/>
      <c r="BF3" s="286"/>
      <c r="BG3" s="286"/>
      <c r="BH3" s="286"/>
      <c r="BI3" s="286"/>
      <c r="BJ3" s="286"/>
      <c r="BK3" s="286"/>
    </row>
    <row r="4" spans="1:63" s="20" customFormat="1" x14ac:dyDescent="0.2">
      <c r="A4" s="283"/>
      <c r="B4" s="36"/>
      <c r="C4" s="23"/>
      <c r="D4" s="23"/>
      <c r="E4" s="23"/>
      <c r="F4" s="23"/>
      <c r="G4" s="23"/>
      <c r="H4" s="23"/>
      <c r="I4" s="15"/>
      <c r="J4" s="15"/>
      <c r="K4" s="15"/>
      <c r="L4" s="15"/>
      <c r="M4" s="15"/>
      <c r="N4" s="15"/>
      <c r="O4" s="15"/>
      <c r="P4" s="15"/>
      <c r="Q4" s="15"/>
      <c r="R4" s="98"/>
      <c r="S4" s="99"/>
      <c r="T4" s="99"/>
      <c r="U4" s="99"/>
      <c r="V4" s="99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285"/>
      <c r="AM4" s="285"/>
      <c r="AN4" s="285"/>
      <c r="AO4" s="285"/>
      <c r="AP4" s="286"/>
      <c r="AQ4" s="286"/>
      <c r="AR4" s="286"/>
      <c r="AS4" s="286"/>
      <c r="AT4" s="286"/>
      <c r="AU4" s="286"/>
      <c r="AV4" s="286"/>
      <c r="AW4" s="286"/>
      <c r="AX4" s="286"/>
      <c r="AY4" s="286"/>
      <c r="AZ4" s="286"/>
      <c r="BA4" s="286"/>
      <c r="BB4" s="286"/>
      <c r="BC4" s="286"/>
      <c r="BD4" s="286"/>
      <c r="BE4" s="286"/>
      <c r="BF4" s="286"/>
      <c r="BG4" s="286"/>
      <c r="BH4" s="286"/>
      <c r="BI4" s="286"/>
      <c r="BJ4" s="286"/>
      <c r="BK4" s="286"/>
    </row>
    <row r="5" spans="1:63" s="20" customFormat="1" ht="15.75" x14ac:dyDescent="0.2">
      <c r="A5" s="283"/>
      <c r="B5" s="89" t="s">
        <v>181</v>
      </c>
      <c r="C5" s="23"/>
      <c r="D5" s="23"/>
      <c r="E5" s="23"/>
      <c r="F5" s="23"/>
      <c r="G5" s="23"/>
      <c r="H5" s="23"/>
      <c r="I5" s="15"/>
      <c r="J5" s="15"/>
      <c r="K5" s="15"/>
      <c r="L5" s="15"/>
      <c r="M5" s="15"/>
      <c r="N5" s="15"/>
      <c r="O5" s="15"/>
      <c r="P5" s="15"/>
      <c r="Q5" s="15"/>
      <c r="R5" s="98"/>
      <c r="S5" s="99"/>
      <c r="T5" s="99"/>
      <c r="U5" s="99"/>
      <c r="V5" s="99"/>
      <c r="W5" s="15"/>
      <c r="X5" s="15"/>
      <c r="Y5" s="15"/>
      <c r="Z5" s="15"/>
      <c r="AA5" s="15"/>
      <c r="AB5" s="15"/>
      <c r="AC5" s="15"/>
      <c r="AD5" s="15"/>
      <c r="AE5" s="15"/>
      <c r="AF5" s="421" t="s">
        <v>87</v>
      </c>
      <c r="AG5" s="422"/>
      <c r="AH5" s="422"/>
      <c r="AI5" s="422"/>
      <c r="AJ5" s="422"/>
      <c r="AK5" s="422"/>
      <c r="AL5" s="285"/>
      <c r="AM5" s="285"/>
      <c r="AN5" s="285"/>
      <c r="AO5" s="285"/>
      <c r="AP5" s="286"/>
      <c r="AQ5" s="286"/>
      <c r="AR5" s="286"/>
      <c r="AS5" s="286"/>
      <c r="AT5" s="286"/>
      <c r="AU5" s="286"/>
      <c r="AV5" s="286"/>
      <c r="AW5" s="286"/>
      <c r="AX5" s="286"/>
      <c r="AY5" s="286"/>
      <c r="AZ5" s="286"/>
      <c r="BA5" s="286"/>
      <c r="BB5" s="286"/>
      <c r="BC5" s="286"/>
      <c r="BD5" s="286"/>
      <c r="BE5" s="286"/>
      <c r="BF5" s="286"/>
      <c r="BG5" s="286"/>
      <c r="BH5" s="286"/>
      <c r="BI5" s="286"/>
      <c r="BJ5" s="286"/>
      <c r="BK5" s="286"/>
    </row>
    <row r="6" spans="1:63" s="20" customFormat="1" ht="45" x14ac:dyDescent="0.2">
      <c r="A6" s="283"/>
      <c r="B6" s="87" t="s">
        <v>283</v>
      </c>
      <c r="C6" s="23"/>
      <c r="D6" s="23"/>
      <c r="E6" s="23"/>
      <c r="F6" s="23"/>
      <c r="G6" s="23"/>
      <c r="H6" s="23"/>
      <c r="I6" s="15"/>
      <c r="J6" s="15"/>
      <c r="K6" s="15"/>
      <c r="L6" s="15"/>
      <c r="M6" s="15"/>
      <c r="N6" s="15"/>
      <c r="O6" s="15"/>
      <c r="P6" s="15"/>
      <c r="Q6" s="15"/>
      <c r="R6" s="98"/>
      <c r="S6" s="99"/>
      <c r="T6" s="99"/>
      <c r="U6" s="99"/>
      <c r="V6" s="99"/>
      <c r="W6" s="15"/>
      <c r="X6" s="15"/>
      <c r="Y6" s="15"/>
      <c r="Z6" s="15"/>
      <c r="AA6" s="15"/>
      <c r="AB6" s="15"/>
      <c r="AC6" s="15"/>
      <c r="AD6" s="15"/>
      <c r="AE6" s="423" t="s">
        <v>178</v>
      </c>
      <c r="AF6" s="423"/>
      <c r="AG6" s="423"/>
      <c r="AH6" s="423"/>
      <c r="AI6" s="423"/>
      <c r="AJ6" s="423"/>
      <c r="AK6" s="423"/>
      <c r="AL6" s="285"/>
      <c r="AM6" s="285"/>
      <c r="AN6" s="285"/>
      <c r="AO6" s="285"/>
      <c r="AP6" s="286"/>
      <c r="AQ6" s="286"/>
      <c r="AR6" s="286"/>
      <c r="AS6" s="286"/>
      <c r="AT6" s="286"/>
      <c r="AU6" s="286"/>
      <c r="AV6" s="286"/>
      <c r="AW6" s="286"/>
      <c r="AX6" s="286"/>
      <c r="AY6" s="286"/>
      <c r="AZ6" s="286"/>
      <c r="BA6" s="286"/>
      <c r="BB6" s="286"/>
      <c r="BC6" s="286"/>
      <c r="BD6" s="286"/>
      <c r="BE6" s="286"/>
      <c r="BF6" s="286"/>
      <c r="BG6" s="286"/>
      <c r="BH6" s="286"/>
      <c r="BI6" s="286"/>
      <c r="BJ6" s="286"/>
      <c r="BK6" s="286"/>
    </row>
    <row r="7" spans="1:63" s="20" customFormat="1" ht="16.149999999999999" customHeight="1" x14ac:dyDescent="0.2">
      <c r="A7" s="283"/>
      <c r="B7" s="86" t="s">
        <v>284</v>
      </c>
      <c r="C7" s="23"/>
      <c r="D7" s="23"/>
      <c r="E7" s="23"/>
      <c r="F7" s="23"/>
      <c r="G7" s="23"/>
      <c r="H7" s="23"/>
      <c r="I7" s="15"/>
      <c r="J7" s="15"/>
      <c r="K7" s="15"/>
      <c r="L7" s="15"/>
      <c r="M7" s="15"/>
      <c r="N7" s="15"/>
      <c r="O7" s="15"/>
      <c r="P7" s="15"/>
      <c r="Q7" s="15"/>
      <c r="R7" s="98"/>
      <c r="S7" s="99"/>
      <c r="T7" s="99"/>
      <c r="U7" s="99"/>
      <c r="V7" s="99"/>
      <c r="W7" s="15"/>
      <c r="X7" s="15"/>
      <c r="Y7" s="15"/>
      <c r="Z7" s="15"/>
      <c r="AA7" s="15"/>
      <c r="AB7" s="15"/>
      <c r="AC7" s="15"/>
      <c r="AD7" s="15"/>
      <c r="AE7" s="22"/>
      <c r="AF7" s="387"/>
      <c r="AG7" s="387"/>
      <c r="AH7" s="387"/>
      <c r="AI7" s="387"/>
      <c r="AJ7" s="387"/>
      <c r="AK7" s="387"/>
      <c r="AL7" s="285"/>
      <c r="AM7" s="285"/>
      <c r="AN7" s="285"/>
      <c r="AO7" s="285"/>
      <c r="AP7" s="286"/>
      <c r="AQ7" s="286"/>
      <c r="AR7" s="286"/>
      <c r="AS7" s="286"/>
      <c r="AT7" s="286"/>
      <c r="AU7" s="286"/>
      <c r="AV7" s="286"/>
      <c r="AW7" s="286"/>
      <c r="AX7" s="286"/>
      <c r="AY7" s="286"/>
      <c r="AZ7" s="286"/>
      <c r="BA7" s="286"/>
      <c r="BB7" s="286"/>
      <c r="BC7" s="286"/>
      <c r="BD7" s="286"/>
      <c r="BE7" s="286"/>
      <c r="BF7" s="286"/>
      <c r="BG7" s="286"/>
      <c r="BH7" s="286"/>
      <c r="BI7" s="286"/>
      <c r="BJ7" s="286"/>
      <c r="BK7" s="286"/>
    </row>
    <row r="8" spans="1:63" s="20" customFormat="1" ht="15" x14ac:dyDescent="0.2">
      <c r="A8" s="283"/>
      <c r="B8" s="86" t="s">
        <v>180</v>
      </c>
      <c r="C8" s="23"/>
      <c r="D8" s="23"/>
      <c r="E8" s="23"/>
      <c r="F8" s="23"/>
      <c r="G8" s="23"/>
      <c r="H8" s="23"/>
      <c r="I8" s="15"/>
      <c r="J8" s="15"/>
      <c r="K8" s="15"/>
      <c r="L8" s="15"/>
      <c r="M8" s="15"/>
      <c r="N8" s="15"/>
      <c r="O8" s="15"/>
      <c r="P8" s="15"/>
      <c r="Q8" s="15"/>
      <c r="R8" s="98"/>
      <c r="S8" s="99"/>
      <c r="T8" s="99"/>
      <c r="U8" s="99"/>
      <c r="V8" s="99"/>
      <c r="W8" s="15"/>
      <c r="X8" s="15"/>
      <c r="Y8" s="15"/>
      <c r="Z8" s="15"/>
      <c r="AA8" s="15"/>
      <c r="AB8" s="15"/>
      <c r="AC8" s="15"/>
      <c r="AD8" s="15"/>
      <c r="AE8" s="22"/>
      <c r="AF8" s="387" t="s">
        <v>3</v>
      </c>
      <c r="AG8" s="387"/>
      <c r="AH8" s="387"/>
      <c r="AI8" s="387"/>
      <c r="AJ8" s="387"/>
      <c r="AK8" s="387"/>
      <c r="AL8" s="285"/>
      <c r="AM8" s="285"/>
      <c r="AN8" s="285"/>
      <c r="AO8" s="285"/>
      <c r="AP8" s="286"/>
      <c r="AQ8" s="286"/>
      <c r="AR8" s="286"/>
      <c r="AS8" s="286"/>
      <c r="AT8" s="286"/>
      <c r="AU8" s="286"/>
      <c r="AV8" s="286"/>
      <c r="AW8" s="286"/>
      <c r="AX8" s="286"/>
      <c r="AY8" s="286"/>
      <c r="AZ8" s="286"/>
      <c r="BA8" s="286"/>
      <c r="BB8" s="286"/>
      <c r="BC8" s="286"/>
      <c r="BD8" s="286"/>
      <c r="BE8" s="286"/>
      <c r="BF8" s="286"/>
      <c r="BG8" s="286"/>
      <c r="BH8" s="286"/>
      <c r="BI8" s="286"/>
      <c r="BJ8" s="286"/>
      <c r="BK8" s="286"/>
    </row>
    <row r="9" spans="1:63" s="20" customFormat="1" ht="15" x14ac:dyDescent="0.2">
      <c r="A9" s="283"/>
      <c r="B9" s="36"/>
      <c r="C9" s="23"/>
      <c r="D9" s="23"/>
      <c r="E9" s="23"/>
      <c r="F9" s="23"/>
      <c r="G9" s="23"/>
      <c r="H9" s="23"/>
      <c r="I9" s="15"/>
      <c r="J9" s="15"/>
      <c r="K9" s="15"/>
      <c r="L9" s="15"/>
      <c r="M9" s="15"/>
      <c r="N9" s="15"/>
      <c r="O9" s="15"/>
      <c r="P9" s="15"/>
      <c r="Q9" s="15"/>
      <c r="R9" s="98"/>
      <c r="S9" s="99"/>
      <c r="T9" s="99"/>
      <c r="U9" s="99"/>
      <c r="V9" s="99"/>
      <c r="W9" s="15"/>
      <c r="X9" s="15"/>
      <c r="Y9" s="15"/>
      <c r="Z9" s="15"/>
      <c r="AA9" s="15"/>
      <c r="AB9" s="15"/>
      <c r="AC9" s="15"/>
      <c r="AD9" s="15"/>
      <c r="AE9" s="22"/>
      <c r="AF9" s="387" t="s">
        <v>112</v>
      </c>
      <c r="AG9" s="387"/>
      <c r="AH9" s="387"/>
      <c r="AI9" s="387"/>
      <c r="AJ9" s="387"/>
      <c r="AK9" s="387"/>
      <c r="AL9" s="285"/>
      <c r="AM9" s="285"/>
      <c r="AN9" s="285"/>
      <c r="AO9" s="285"/>
      <c r="AP9" s="286"/>
      <c r="AQ9" s="286"/>
      <c r="AR9" s="286"/>
      <c r="AS9" s="286"/>
      <c r="AT9" s="286"/>
      <c r="AU9" s="286"/>
      <c r="AV9" s="286"/>
      <c r="AW9" s="286"/>
      <c r="AX9" s="286"/>
      <c r="AY9" s="286"/>
      <c r="AZ9" s="286"/>
      <c r="BA9" s="286"/>
      <c r="BB9" s="286"/>
      <c r="BC9" s="286"/>
      <c r="BD9" s="286"/>
      <c r="BE9" s="286"/>
      <c r="BF9" s="286"/>
      <c r="BG9" s="286"/>
      <c r="BH9" s="286"/>
      <c r="BI9" s="286"/>
      <c r="BJ9" s="286"/>
      <c r="BK9" s="286"/>
    </row>
    <row r="10" spans="1:63" s="29" customFormat="1" ht="12.75" customHeight="1" x14ac:dyDescent="0.2">
      <c r="A10" s="424" t="s">
        <v>4</v>
      </c>
      <c r="B10" s="427" t="s">
        <v>77</v>
      </c>
      <c r="C10" s="355" t="s">
        <v>30</v>
      </c>
      <c r="D10" s="355"/>
      <c r="E10" s="355"/>
      <c r="F10" s="355"/>
      <c r="G10" s="355"/>
      <c r="H10" s="355"/>
      <c r="I10" s="355"/>
      <c r="J10" s="355"/>
      <c r="K10" s="355"/>
      <c r="L10" s="355"/>
      <c r="M10" s="355"/>
      <c r="N10" s="355"/>
      <c r="O10" s="355"/>
      <c r="P10" s="355"/>
      <c r="Q10" s="356"/>
      <c r="R10" s="440" t="s">
        <v>94</v>
      </c>
      <c r="S10" s="441"/>
      <c r="T10" s="441"/>
      <c r="U10" s="441"/>
      <c r="V10" s="442"/>
      <c r="W10" s="363" t="s">
        <v>44</v>
      </c>
      <c r="X10" s="373"/>
      <c r="Y10" s="373"/>
      <c r="Z10" s="373"/>
      <c r="AA10" s="373"/>
      <c r="AB10" s="373"/>
      <c r="AC10" s="373"/>
      <c r="AD10" s="373"/>
      <c r="AE10" s="373"/>
      <c r="AF10" s="373"/>
      <c r="AG10" s="373"/>
      <c r="AH10" s="373"/>
      <c r="AI10" s="373"/>
      <c r="AJ10" s="373"/>
      <c r="AK10" s="373"/>
      <c r="AL10" s="287"/>
      <c r="AM10" s="287"/>
      <c r="AN10" s="287"/>
      <c r="AO10" s="287"/>
      <c r="AP10" s="288"/>
      <c r="AQ10" s="288"/>
      <c r="AR10" s="288"/>
      <c r="AS10" s="288"/>
      <c r="AT10" s="288"/>
      <c r="AU10" s="288"/>
      <c r="AV10" s="288"/>
      <c r="AW10" s="288"/>
      <c r="AX10" s="288"/>
      <c r="AY10" s="288"/>
      <c r="AZ10" s="288"/>
      <c r="BA10" s="288"/>
      <c r="BB10" s="288"/>
      <c r="BC10" s="288"/>
      <c r="BD10" s="288"/>
      <c r="BE10" s="288"/>
      <c r="BF10" s="288"/>
      <c r="BG10" s="288"/>
      <c r="BH10" s="288"/>
      <c r="BI10" s="288"/>
      <c r="BJ10" s="288"/>
      <c r="BK10" s="288"/>
    </row>
    <row r="11" spans="1:63" s="29" customFormat="1" ht="19.899999999999999" customHeight="1" x14ac:dyDescent="0.2">
      <c r="A11" s="425"/>
      <c r="B11" s="428"/>
      <c r="C11" s="377" t="s">
        <v>31</v>
      </c>
      <c r="D11" s="377"/>
      <c r="E11" s="377"/>
      <c r="F11" s="378"/>
      <c r="G11" s="354" t="s">
        <v>33</v>
      </c>
      <c r="H11" s="355"/>
      <c r="I11" s="355"/>
      <c r="J11" s="384"/>
      <c r="K11" s="354" t="s">
        <v>36</v>
      </c>
      <c r="L11" s="355"/>
      <c r="M11" s="355"/>
      <c r="N11" s="355"/>
      <c r="O11" s="356"/>
      <c r="P11" s="446" t="s">
        <v>80</v>
      </c>
      <c r="Q11" s="447"/>
      <c r="R11" s="443"/>
      <c r="S11" s="444"/>
      <c r="T11" s="444"/>
      <c r="U11" s="444"/>
      <c r="V11" s="445"/>
      <c r="W11" s="355" t="s">
        <v>31</v>
      </c>
      <c r="X11" s="355"/>
      <c r="Y11" s="355"/>
      <c r="Z11" s="356"/>
      <c r="AA11" s="354" t="s">
        <v>33</v>
      </c>
      <c r="AB11" s="355"/>
      <c r="AC11" s="355"/>
      <c r="AD11" s="384"/>
      <c r="AE11" s="354" t="s">
        <v>36</v>
      </c>
      <c r="AF11" s="355"/>
      <c r="AG11" s="355"/>
      <c r="AH11" s="355"/>
      <c r="AI11" s="356"/>
      <c r="AJ11" s="446" t="s">
        <v>80</v>
      </c>
      <c r="AK11" s="447"/>
      <c r="AL11" s="287"/>
      <c r="AM11" s="287"/>
      <c r="AN11" s="287"/>
      <c r="AO11" s="287"/>
      <c r="AP11" s="288"/>
      <c r="AQ11" s="288"/>
      <c r="AR11" s="288"/>
      <c r="AS11" s="288"/>
      <c r="AT11" s="288"/>
      <c r="AU11" s="288"/>
      <c r="AV11" s="288"/>
      <c r="AW11" s="288"/>
      <c r="AX11" s="288"/>
      <c r="AY11" s="288"/>
      <c r="AZ11" s="288"/>
      <c r="BA11" s="288"/>
      <c r="BB11" s="288"/>
      <c r="BC11" s="288"/>
      <c r="BD11" s="288"/>
      <c r="BE11" s="288"/>
      <c r="BF11" s="288"/>
      <c r="BG11" s="288"/>
      <c r="BH11" s="288"/>
      <c r="BI11" s="288"/>
      <c r="BJ11" s="288"/>
      <c r="BK11" s="288"/>
    </row>
    <row r="12" spans="1:63" s="31" customFormat="1" ht="23.25" customHeight="1" x14ac:dyDescent="0.2">
      <c r="A12" s="425"/>
      <c r="B12" s="435" t="s">
        <v>66</v>
      </c>
      <c r="C12" s="357" t="s">
        <v>28</v>
      </c>
      <c r="D12" s="351" t="s">
        <v>29</v>
      </c>
      <c r="E12" s="351" t="s">
        <v>32</v>
      </c>
      <c r="F12" s="351" t="s">
        <v>45</v>
      </c>
      <c r="G12" s="351" t="s">
        <v>28</v>
      </c>
      <c r="H12" s="351" t="s">
        <v>29</v>
      </c>
      <c r="I12" s="374" t="s">
        <v>34</v>
      </c>
      <c r="J12" s="351" t="s">
        <v>35</v>
      </c>
      <c r="K12" s="357" t="s">
        <v>28</v>
      </c>
      <c r="L12" s="351" t="s">
        <v>29</v>
      </c>
      <c r="M12" s="351" t="s">
        <v>37</v>
      </c>
      <c r="N12" s="351" t="s">
        <v>162</v>
      </c>
      <c r="O12" s="351" t="s">
        <v>38</v>
      </c>
      <c r="P12" s="351" t="s">
        <v>85</v>
      </c>
      <c r="Q12" s="351" t="s">
        <v>81</v>
      </c>
      <c r="R12" s="364" t="s">
        <v>39</v>
      </c>
      <c r="S12" s="364" t="s">
        <v>40</v>
      </c>
      <c r="T12" s="364" t="s">
        <v>41</v>
      </c>
      <c r="U12" s="437" t="s">
        <v>114</v>
      </c>
      <c r="V12" s="364" t="s">
        <v>42</v>
      </c>
      <c r="W12" s="357" t="s">
        <v>28</v>
      </c>
      <c r="X12" s="351" t="s">
        <v>29</v>
      </c>
      <c r="Y12" s="351" t="s">
        <v>32</v>
      </c>
      <c r="Z12" s="351" t="s">
        <v>45</v>
      </c>
      <c r="AA12" s="351" t="s">
        <v>28</v>
      </c>
      <c r="AB12" s="351" t="s">
        <v>29</v>
      </c>
      <c r="AC12" s="374" t="s">
        <v>34</v>
      </c>
      <c r="AD12" s="351" t="s">
        <v>35</v>
      </c>
      <c r="AE12" s="357" t="s">
        <v>28</v>
      </c>
      <c r="AF12" s="351" t="s">
        <v>29</v>
      </c>
      <c r="AG12" s="351" t="s">
        <v>37</v>
      </c>
      <c r="AH12" s="351" t="s">
        <v>162</v>
      </c>
      <c r="AI12" s="351" t="s">
        <v>38</v>
      </c>
      <c r="AJ12" s="351" t="s">
        <v>84</v>
      </c>
      <c r="AK12" s="351" t="s">
        <v>81</v>
      </c>
      <c r="AL12" s="289"/>
      <c r="AM12" s="289"/>
      <c r="AN12" s="289"/>
      <c r="AO12" s="289"/>
      <c r="AP12" s="290"/>
      <c r="AQ12" s="290"/>
      <c r="AR12" s="290"/>
      <c r="AS12" s="290"/>
      <c r="AT12" s="290"/>
      <c r="AU12" s="290"/>
      <c r="AV12" s="290"/>
      <c r="AW12" s="290"/>
      <c r="AX12" s="290"/>
      <c r="AY12" s="290"/>
      <c r="AZ12" s="290"/>
      <c r="BA12" s="290"/>
      <c r="BB12" s="290"/>
      <c r="BC12" s="290"/>
      <c r="BD12" s="290"/>
      <c r="BE12" s="290"/>
      <c r="BF12" s="290"/>
      <c r="BG12" s="290"/>
      <c r="BH12" s="290"/>
      <c r="BI12" s="290"/>
      <c r="BJ12" s="290"/>
      <c r="BK12" s="290"/>
    </row>
    <row r="13" spans="1:63" s="31" customFormat="1" ht="15" x14ac:dyDescent="0.2">
      <c r="A13" s="425"/>
      <c r="B13" s="435"/>
      <c r="C13" s="358"/>
      <c r="D13" s="352"/>
      <c r="E13" s="352"/>
      <c r="F13" s="352"/>
      <c r="G13" s="352"/>
      <c r="H13" s="352"/>
      <c r="I13" s="375"/>
      <c r="J13" s="352"/>
      <c r="K13" s="358"/>
      <c r="L13" s="352"/>
      <c r="M13" s="352"/>
      <c r="N13" s="352"/>
      <c r="O13" s="352"/>
      <c r="P13" s="448"/>
      <c r="Q13" s="352"/>
      <c r="R13" s="365"/>
      <c r="S13" s="365"/>
      <c r="T13" s="365"/>
      <c r="U13" s="438"/>
      <c r="V13" s="365"/>
      <c r="W13" s="358"/>
      <c r="X13" s="352"/>
      <c r="Y13" s="352"/>
      <c r="Z13" s="352"/>
      <c r="AA13" s="352"/>
      <c r="AB13" s="352"/>
      <c r="AC13" s="375"/>
      <c r="AD13" s="352"/>
      <c r="AE13" s="358"/>
      <c r="AF13" s="352"/>
      <c r="AG13" s="352"/>
      <c r="AH13" s="352"/>
      <c r="AI13" s="352"/>
      <c r="AJ13" s="448"/>
      <c r="AK13" s="352"/>
      <c r="AL13" s="289"/>
      <c r="AM13" s="289"/>
      <c r="AN13" s="289"/>
      <c r="AO13" s="289"/>
      <c r="AP13" s="290"/>
      <c r="AQ13" s="290"/>
      <c r="AR13" s="290"/>
      <c r="AS13" s="290"/>
      <c r="AT13" s="290"/>
      <c r="AU13" s="290"/>
      <c r="AV13" s="290"/>
      <c r="AW13" s="290"/>
      <c r="AX13" s="290"/>
      <c r="AY13" s="290"/>
      <c r="AZ13" s="290"/>
      <c r="BA13" s="290"/>
      <c r="BB13" s="290"/>
      <c r="BC13" s="290"/>
      <c r="BD13" s="290"/>
      <c r="BE13" s="290"/>
      <c r="BF13" s="290"/>
      <c r="BG13" s="290"/>
      <c r="BH13" s="290"/>
      <c r="BI13" s="290"/>
      <c r="BJ13" s="290"/>
      <c r="BK13" s="290"/>
    </row>
    <row r="14" spans="1:63" s="31" customFormat="1" ht="71.25" customHeight="1" x14ac:dyDescent="0.2">
      <c r="A14" s="426"/>
      <c r="B14" s="21"/>
      <c r="C14" s="359"/>
      <c r="D14" s="353"/>
      <c r="E14" s="353"/>
      <c r="F14" s="353"/>
      <c r="G14" s="353"/>
      <c r="H14" s="353"/>
      <c r="I14" s="376"/>
      <c r="J14" s="353"/>
      <c r="K14" s="359"/>
      <c r="L14" s="353"/>
      <c r="M14" s="353"/>
      <c r="N14" s="353"/>
      <c r="O14" s="353"/>
      <c r="P14" s="449"/>
      <c r="Q14" s="353"/>
      <c r="R14" s="366"/>
      <c r="S14" s="366"/>
      <c r="T14" s="366"/>
      <c r="U14" s="439"/>
      <c r="V14" s="366"/>
      <c r="W14" s="359"/>
      <c r="X14" s="353"/>
      <c r="Y14" s="353"/>
      <c r="Z14" s="353"/>
      <c r="AA14" s="353"/>
      <c r="AB14" s="353"/>
      <c r="AC14" s="376"/>
      <c r="AD14" s="353"/>
      <c r="AE14" s="359"/>
      <c r="AF14" s="353"/>
      <c r="AG14" s="353"/>
      <c r="AH14" s="353"/>
      <c r="AI14" s="353"/>
      <c r="AJ14" s="449"/>
      <c r="AK14" s="353"/>
      <c r="AL14" s="289"/>
      <c r="AM14" s="289"/>
      <c r="AN14" s="289"/>
      <c r="AO14" s="289"/>
      <c r="AP14" s="290"/>
      <c r="AQ14" s="290"/>
      <c r="AR14" s="290"/>
      <c r="AS14" s="290"/>
      <c r="AT14" s="290"/>
      <c r="AU14" s="290"/>
      <c r="AV14" s="290"/>
      <c r="AW14" s="290"/>
      <c r="AX14" s="290"/>
      <c r="AY14" s="290"/>
      <c r="AZ14" s="290"/>
      <c r="BA14" s="290"/>
      <c r="BB14" s="290"/>
      <c r="BC14" s="290"/>
      <c r="BD14" s="290"/>
      <c r="BE14" s="290"/>
      <c r="BF14" s="290"/>
      <c r="BG14" s="290"/>
      <c r="BH14" s="290"/>
      <c r="BI14" s="290"/>
      <c r="BJ14" s="290"/>
      <c r="BK14" s="290"/>
    </row>
    <row r="15" spans="1:63" s="31" customFormat="1" ht="18.75" customHeight="1" x14ac:dyDescent="0.2">
      <c r="A15" s="32"/>
      <c r="B15" s="21" t="s">
        <v>66</v>
      </c>
      <c r="C15" s="33"/>
      <c r="D15" s="21"/>
      <c r="E15" s="21"/>
      <c r="F15" s="21"/>
      <c r="G15" s="21"/>
      <c r="H15" s="39"/>
      <c r="I15" s="119">
        <f>SUM(I18:I55)</f>
        <v>11</v>
      </c>
      <c r="J15" s="81">
        <f>SUM(J18:J55)</f>
        <v>4.2450000000000001</v>
      </c>
      <c r="K15" s="120"/>
      <c r="L15" s="119"/>
      <c r="M15" s="119"/>
      <c r="N15" s="119"/>
      <c r="O15" s="81">
        <f>O18+O19+O20+O21+O29</f>
        <v>7.5730000000000004</v>
      </c>
      <c r="P15" s="119"/>
      <c r="Q15" s="21"/>
      <c r="R15" s="81">
        <f>R18+R19+R20+R21+R29</f>
        <v>22.897154140000001</v>
      </c>
      <c r="S15" s="81"/>
      <c r="T15" s="81">
        <f>T18+T19+T20+T21+T29</f>
        <v>4.6376420400000002</v>
      </c>
      <c r="U15" s="81">
        <f>U18+U19+U20+U21+U29</f>
        <v>18.124054000000001</v>
      </c>
      <c r="V15" s="81">
        <f>V18+V19+V20+V21+V29</f>
        <v>0.1354581</v>
      </c>
      <c r="W15" s="33"/>
      <c r="X15" s="21"/>
      <c r="Y15" s="21"/>
      <c r="Z15" s="21"/>
      <c r="AA15" s="21"/>
      <c r="AB15" s="21"/>
      <c r="AC15" s="34" t="s">
        <v>202</v>
      </c>
      <c r="AD15" s="84">
        <f>SUM(AD18:AD55)</f>
        <v>5.9300000000000006</v>
      </c>
      <c r="AE15" s="33"/>
      <c r="AF15" s="21"/>
      <c r="AG15" s="21"/>
      <c r="AH15" s="21"/>
      <c r="AI15" s="81">
        <f>AI18+AI19+AI20+AI21+AI29</f>
        <v>7.5730000000000004</v>
      </c>
      <c r="AJ15" s="84"/>
      <c r="AK15" s="83" t="s">
        <v>155</v>
      </c>
      <c r="AL15" s="289"/>
      <c r="AM15" s="289"/>
      <c r="AN15" s="289"/>
      <c r="AO15" s="289"/>
      <c r="AP15" s="290"/>
      <c r="AQ15" s="290"/>
      <c r="AR15" s="290"/>
      <c r="AS15" s="290"/>
      <c r="AT15" s="290"/>
      <c r="AU15" s="290"/>
      <c r="AV15" s="290"/>
      <c r="AW15" s="290"/>
      <c r="AX15" s="290"/>
      <c r="AY15" s="290"/>
      <c r="AZ15" s="290"/>
      <c r="BA15" s="290"/>
      <c r="BB15" s="290"/>
      <c r="BC15" s="290"/>
      <c r="BD15" s="290"/>
      <c r="BE15" s="290"/>
      <c r="BF15" s="290"/>
      <c r="BG15" s="290"/>
      <c r="BH15" s="290"/>
      <c r="BI15" s="290"/>
      <c r="BJ15" s="290"/>
      <c r="BK15" s="290"/>
    </row>
    <row r="16" spans="1:63" s="20" customFormat="1" ht="28.5" customHeight="1" x14ac:dyDescent="0.2">
      <c r="A16" s="218" t="s">
        <v>209</v>
      </c>
      <c r="B16" s="35" t="s">
        <v>69</v>
      </c>
      <c r="C16" s="24"/>
      <c r="D16" s="24"/>
      <c r="E16" s="24"/>
      <c r="F16" s="24"/>
      <c r="G16" s="24"/>
      <c r="H16" s="24"/>
      <c r="I16" s="255">
        <f>I15</f>
        <v>11</v>
      </c>
      <c r="J16" s="79">
        <f>J15</f>
        <v>4.2450000000000001</v>
      </c>
      <c r="K16" s="251"/>
      <c r="L16" s="251"/>
      <c r="M16" s="251"/>
      <c r="N16" s="251"/>
      <c r="O16" s="79">
        <f>O15</f>
        <v>7.5730000000000004</v>
      </c>
      <c r="P16" s="251"/>
      <c r="Q16" s="251"/>
      <c r="R16" s="79">
        <f>R15</f>
        <v>22.897154140000001</v>
      </c>
      <c r="S16" s="79"/>
      <c r="T16" s="79">
        <f>T15</f>
        <v>4.6376420400000002</v>
      </c>
      <c r="U16" s="79">
        <f>U15</f>
        <v>18.124054000000001</v>
      </c>
      <c r="V16" s="79">
        <f>V15</f>
        <v>0.1354581</v>
      </c>
      <c r="W16" s="251"/>
      <c r="X16" s="251"/>
      <c r="Y16" s="251"/>
      <c r="Z16" s="251"/>
      <c r="AA16" s="251"/>
      <c r="AB16" s="251"/>
      <c r="AC16" s="79" t="str">
        <f>AC15</f>
        <v>11/ТМ</v>
      </c>
      <c r="AD16" s="256">
        <f>AD15</f>
        <v>5.9300000000000006</v>
      </c>
      <c r="AE16" s="251"/>
      <c r="AF16" s="251"/>
      <c r="AG16" s="251"/>
      <c r="AH16" s="251"/>
      <c r="AI16" s="251"/>
      <c r="AJ16" s="251"/>
      <c r="AK16" s="251"/>
      <c r="AL16" s="285"/>
      <c r="AM16" s="285"/>
      <c r="AN16" s="285"/>
      <c r="AO16" s="285"/>
      <c r="AP16" s="286"/>
      <c r="AQ16" s="286"/>
      <c r="AR16" s="286"/>
      <c r="AS16" s="286"/>
      <c r="AT16" s="286"/>
      <c r="AU16" s="286"/>
      <c r="AV16" s="286"/>
      <c r="AW16" s="286"/>
      <c r="AX16" s="286"/>
      <c r="AY16" s="286"/>
      <c r="AZ16" s="286"/>
      <c r="BA16" s="286"/>
      <c r="BB16" s="286"/>
      <c r="BC16" s="286"/>
      <c r="BD16" s="286"/>
      <c r="BE16" s="286"/>
      <c r="BF16" s="286"/>
      <c r="BG16" s="286"/>
      <c r="BH16" s="286"/>
      <c r="BI16" s="286"/>
      <c r="BJ16" s="286"/>
      <c r="BK16" s="286"/>
    </row>
    <row r="17" spans="1:63" s="20" customFormat="1" ht="25.5" x14ac:dyDescent="0.2">
      <c r="A17" s="218" t="s">
        <v>210</v>
      </c>
      <c r="B17" s="35" t="s">
        <v>16</v>
      </c>
      <c r="C17" s="24"/>
      <c r="D17" s="24"/>
      <c r="E17" s="24"/>
      <c r="F17" s="24"/>
      <c r="G17" s="24"/>
      <c r="H17" s="24"/>
      <c r="I17" s="255">
        <f>I15</f>
        <v>11</v>
      </c>
      <c r="J17" s="79">
        <f>J15</f>
        <v>4.2450000000000001</v>
      </c>
      <c r="K17" s="251"/>
      <c r="L17" s="251"/>
      <c r="M17" s="251"/>
      <c r="N17" s="251"/>
      <c r="O17" s="79">
        <f>O15</f>
        <v>7.5730000000000004</v>
      </c>
      <c r="P17" s="251"/>
      <c r="Q17" s="251"/>
      <c r="R17" s="79">
        <f>R15</f>
        <v>22.897154140000001</v>
      </c>
      <c r="S17" s="79"/>
      <c r="T17" s="79">
        <f>T15</f>
        <v>4.6376420400000002</v>
      </c>
      <c r="U17" s="79">
        <f>U15</f>
        <v>18.124054000000001</v>
      </c>
      <c r="V17" s="79">
        <f>V15</f>
        <v>0.1354581</v>
      </c>
      <c r="W17" s="251"/>
      <c r="X17" s="251"/>
      <c r="Y17" s="251"/>
      <c r="Z17" s="251"/>
      <c r="AA17" s="251"/>
      <c r="AB17" s="251"/>
      <c r="AC17" s="79" t="str">
        <f>AC15</f>
        <v>11/ТМ</v>
      </c>
      <c r="AD17" s="256">
        <f>AD15</f>
        <v>5.9300000000000006</v>
      </c>
      <c r="AE17" s="251"/>
      <c r="AF17" s="251"/>
      <c r="AG17" s="251"/>
      <c r="AH17" s="251"/>
      <c r="AI17" s="251"/>
      <c r="AJ17" s="251"/>
      <c r="AK17" s="251"/>
      <c r="AL17" s="285"/>
      <c r="AM17" s="285"/>
      <c r="AN17" s="285"/>
      <c r="AO17" s="285"/>
      <c r="AP17" s="286"/>
      <c r="AQ17" s="286"/>
      <c r="AR17" s="286"/>
      <c r="AS17" s="286"/>
      <c r="AT17" s="286"/>
      <c r="AU17" s="286"/>
      <c r="AV17" s="286"/>
      <c r="AW17" s="286"/>
      <c r="AX17" s="286"/>
      <c r="AY17" s="286"/>
      <c r="AZ17" s="286"/>
      <c r="BA17" s="286"/>
      <c r="BB17" s="286"/>
      <c r="BC17" s="286"/>
      <c r="BD17" s="286"/>
      <c r="BE17" s="286"/>
      <c r="BF17" s="286"/>
      <c r="BG17" s="286"/>
      <c r="BH17" s="286"/>
      <c r="BI17" s="286"/>
      <c r="BJ17" s="286"/>
      <c r="BK17" s="286"/>
    </row>
    <row r="18" spans="1:63" s="201" customFormat="1" ht="81.75" customHeight="1" x14ac:dyDescent="0.2">
      <c r="A18" s="217" t="s">
        <v>13</v>
      </c>
      <c r="B18" s="215" t="s">
        <v>197</v>
      </c>
      <c r="C18" s="203"/>
      <c r="D18" s="196"/>
      <c r="E18" s="196"/>
      <c r="F18" s="196"/>
      <c r="G18" s="196"/>
      <c r="H18" s="197">
        <v>20</v>
      </c>
      <c r="I18" s="197">
        <v>6</v>
      </c>
      <c r="J18" s="197">
        <v>2.4649999999999999</v>
      </c>
      <c r="K18" s="197"/>
      <c r="L18" s="197"/>
      <c r="M18" s="223"/>
      <c r="N18" s="223"/>
      <c r="O18" s="223"/>
      <c r="P18" s="223"/>
      <c r="Q18" s="197"/>
      <c r="R18" s="199">
        <v>3.9422336800000002</v>
      </c>
      <c r="S18" s="199"/>
      <c r="T18" s="204">
        <f>R18-U18-V18</f>
        <v>0.53281698</v>
      </c>
      <c r="U18" s="199">
        <v>3.3260580000000002</v>
      </c>
      <c r="V18" s="199">
        <v>8.3358699999999994E-2</v>
      </c>
      <c r="W18" s="197"/>
      <c r="X18" s="197"/>
      <c r="Y18" s="197"/>
      <c r="Z18" s="197"/>
      <c r="AA18" s="203">
        <v>2016</v>
      </c>
      <c r="AB18" s="197">
        <v>20</v>
      </c>
      <c r="AC18" s="197" t="s">
        <v>159</v>
      </c>
      <c r="AD18" s="197">
        <v>4.1500000000000004</v>
      </c>
      <c r="AE18" s="203"/>
      <c r="AF18" s="197"/>
      <c r="AG18" s="197"/>
      <c r="AH18" s="197"/>
      <c r="AI18" s="207"/>
      <c r="AJ18" s="223"/>
      <c r="AK18" s="197"/>
      <c r="AL18" s="285"/>
      <c r="AM18" s="285"/>
      <c r="AN18" s="285"/>
      <c r="AO18" s="285"/>
      <c r="AP18" s="286"/>
      <c r="AQ18" s="286"/>
      <c r="AR18" s="286"/>
      <c r="AS18" s="286"/>
      <c r="AT18" s="286"/>
      <c r="AU18" s="286"/>
      <c r="AV18" s="286"/>
      <c r="AW18" s="286"/>
      <c r="AX18" s="286"/>
      <c r="AY18" s="286"/>
      <c r="AZ18" s="286"/>
      <c r="BA18" s="286"/>
      <c r="BB18" s="286"/>
      <c r="BC18" s="286"/>
      <c r="BD18" s="286"/>
      <c r="BE18" s="286"/>
      <c r="BF18" s="286"/>
      <c r="BG18" s="286"/>
      <c r="BH18" s="286"/>
      <c r="BI18" s="286"/>
      <c r="BJ18" s="286"/>
      <c r="BK18" s="286"/>
    </row>
    <row r="19" spans="1:63" s="201" customFormat="1" ht="69.599999999999994" customHeight="1" x14ac:dyDescent="0.2">
      <c r="A19" s="217" t="s">
        <v>21</v>
      </c>
      <c r="B19" s="215" t="s">
        <v>192</v>
      </c>
      <c r="C19" s="203"/>
      <c r="D19" s="196"/>
      <c r="E19" s="196"/>
      <c r="F19" s="196"/>
      <c r="G19" s="196"/>
      <c r="H19" s="197">
        <v>20</v>
      </c>
      <c r="I19" s="197">
        <v>5</v>
      </c>
      <c r="J19" s="197">
        <v>1.78</v>
      </c>
      <c r="K19" s="197"/>
      <c r="L19" s="197"/>
      <c r="M19" s="223"/>
      <c r="N19" s="223"/>
      <c r="O19" s="223"/>
      <c r="P19" s="223"/>
      <c r="Q19" s="197"/>
      <c r="R19" s="224">
        <v>2.2357153200000002</v>
      </c>
      <c r="S19" s="199"/>
      <c r="T19" s="204">
        <f>R19-U19-V19</f>
        <v>0.34446692000000023</v>
      </c>
      <c r="U19" s="199">
        <v>1.8391489999999999</v>
      </c>
      <c r="V19" s="199">
        <v>5.2099399999999997E-2</v>
      </c>
      <c r="W19" s="197"/>
      <c r="X19" s="197"/>
      <c r="Y19" s="197"/>
      <c r="Z19" s="197"/>
      <c r="AA19" s="203">
        <v>2016</v>
      </c>
      <c r="AB19" s="197">
        <v>20</v>
      </c>
      <c r="AC19" s="197" t="s">
        <v>154</v>
      </c>
      <c r="AD19" s="197">
        <v>1.78</v>
      </c>
      <c r="AE19" s="203"/>
      <c r="AF19" s="197"/>
      <c r="AG19" s="197"/>
      <c r="AH19" s="197"/>
      <c r="AI19" s="207"/>
      <c r="AJ19" s="223"/>
      <c r="AK19" s="197"/>
      <c r="AL19" s="285"/>
      <c r="AM19" s="285"/>
      <c r="AN19" s="285"/>
      <c r="AO19" s="285"/>
      <c r="AP19" s="286"/>
      <c r="AQ19" s="286"/>
      <c r="AR19" s="286"/>
      <c r="AS19" s="286"/>
      <c r="AT19" s="286"/>
      <c r="AU19" s="286"/>
      <c r="AV19" s="286"/>
      <c r="AW19" s="286"/>
      <c r="AX19" s="286"/>
      <c r="AY19" s="286"/>
      <c r="AZ19" s="286"/>
      <c r="BA19" s="286"/>
      <c r="BB19" s="286"/>
      <c r="BC19" s="286"/>
      <c r="BD19" s="286"/>
      <c r="BE19" s="286"/>
      <c r="BF19" s="286"/>
      <c r="BG19" s="286"/>
      <c r="BH19" s="286"/>
      <c r="BI19" s="286"/>
      <c r="BJ19" s="286"/>
      <c r="BK19" s="286"/>
    </row>
    <row r="20" spans="1:63" s="201" customFormat="1" ht="169.9" customHeight="1" x14ac:dyDescent="0.2">
      <c r="A20" s="217" t="s">
        <v>211</v>
      </c>
      <c r="B20" s="215" t="s">
        <v>191</v>
      </c>
      <c r="C20" s="203"/>
      <c r="D20" s="196"/>
      <c r="E20" s="196"/>
      <c r="F20" s="196"/>
      <c r="G20" s="196"/>
      <c r="H20" s="196"/>
      <c r="I20" s="197"/>
      <c r="J20" s="197"/>
      <c r="K20" s="197"/>
      <c r="L20" s="197"/>
      <c r="M20" s="223"/>
      <c r="N20" s="223"/>
      <c r="O20" s="223"/>
      <c r="P20" s="223"/>
      <c r="Q20" s="213" t="s">
        <v>155</v>
      </c>
      <c r="R20" s="199">
        <v>1.77628114</v>
      </c>
      <c r="S20" s="199"/>
      <c r="T20" s="204">
        <f>R20-U20</f>
        <v>0.29389414000000014</v>
      </c>
      <c r="U20" s="199">
        <v>1.4823869999999999</v>
      </c>
      <c r="V20" s="199"/>
      <c r="W20" s="197"/>
      <c r="X20" s="197"/>
      <c r="Y20" s="197"/>
      <c r="Z20" s="197"/>
      <c r="AA20" s="203"/>
      <c r="AB20" s="197"/>
      <c r="AC20" s="197"/>
      <c r="AD20" s="197"/>
      <c r="AE20" s="203"/>
      <c r="AF20" s="197"/>
      <c r="AG20" s="197"/>
      <c r="AH20" s="197"/>
      <c r="AI20" s="207"/>
      <c r="AJ20" s="223"/>
      <c r="AK20" s="213" t="s">
        <v>155</v>
      </c>
      <c r="AL20" s="285"/>
      <c r="AM20" s="285"/>
      <c r="AN20" s="285"/>
      <c r="AO20" s="285"/>
      <c r="AP20" s="286"/>
      <c r="AQ20" s="286"/>
      <c r="AR20" s="286"/>
      <c r="AS20" s="286"/>
      <c r="AT20" s="286"/>
      <c r="AU20" s="286"/>
      <c r="AV20" s="286"/>
      <c r="AW20" s="286"/>
      <c r="AX20" s="286"/>
      <c r="AY20" s="286"/>
      <c r="AZ20" s="286"/>
      <c r="BA20" s="286"/>
      <c r="BB20" s="286"/>
      <c r="BC20" s="286"/>
      <c r="BD20" s="286"/>
      <c r="BE20" s="286"/>
      <c r="BF20" s="286"/>
      <c r="BG20" s="286"/>
      <c r="BH20" s="286"/>
      <c r="BI20" s="286"/>
      <c r="BJ20" s="286"/>
      <c r="BK20" s="286"/>
    </row>
    <row r="21" spans="1:63" s="201" customFormat="1" ht="30" x14ac:dyDescent="0.2">
      <c r="A21" s="217">
        <v>4</v>
      </c>
      <c r="B21" s="195" t="s">
        <v>281</v>
      </c>
      <c r="C21" s="196"/>
      <c r="D21" s="196"/>
      <c r="E21" s="196"/>
      <c r="F21" s="196"/>
      <c r="G21" s="196"/>
      <c r="H21" s="196"/>
      <c r="I21" s="197"/>
      <c r="J21" s="197"/>
      <c r="K21" s="197"/>
      <c r="L21" s="197"/>
      <c r="M21" s="197"/>
      <c r="N21" s="197"/>
      <c r="O21" s="199">
        <f>SUM(O22)</f>
        <v>0.246</v>
      </c>
      <c r="P21" s="199"/>
      <c r="Q21" s="198"/>
      <c r="R21" s="199">
        <f>SUM(R22)</f>
        <v>0.72900799999999999</v>
      </c>
      <c r="S21" s="199"/>
      <c r="T21" s="199">
        <f>SUM(T22)</f>
        <v>0.275362</v>
      </c>
      <c r="U21" s="199">
        <f>SUM(U22)</f>
        <v>0.45364599999999999</v>
      </c>
      <c r="V21" s="199"/>
      <c r="W21" s="199"/>
      <c r="X21" s="199"/>
      <c r="Y21" s="199"/>
      <c r="Z21" s="199"/>
      <c r="AA21" s="199"/>
      <c r="AB21" s="199"/>
      <c r="AC21" s="199"/>
      <c r="AD21" s="199"/>
      <c r="AE21" s="199"/>
      <c r="AF21" s="199"/>
      <c r="AG21" s="199"/>
      <c r="AH21" s="199"/>
      <c r="AI21" s="199">
        <f>SUM(AI22)</f>
        <v>0.246</v>
      </c>
      <c r="AJ21" s="226"/>
      <c r="AK21" s="226"/>
      <c r="AL21" s="285"/>
      <c r="AM21" s="285"/>
      <c r="AN21" s="286"/>
      <c r="AO21" s="286"/>
      <c r="AP21" s="286"/>
      <c r="AQ21" s="286"/>
      <c r="AR21" s="286"/>
      <c r="AS21" s="286"/>
      <c r="AT21" s="286"/>
      <c r="AU21" s="286"/>
      <c r="AV21" s="286"/>
      <c r="AW21" s="286"/>
      <c r="AX21" s="286"/>
      <c r="AY21" s="286"/>
      <c r="AZ21" s="286"/>
      <c r="BA21" s="286"/>
      <c r="BB21" s="286"/>
      <c r="BC21" s="286"/>
      <c r="BD21" s="286"/>
      <c r="BE21" s="286"/>
      <c r="BF21" s="286"/>
      <c r="BG21" s="286"/>
      <c r="BH21" s="286"/>
      <c r="BI21" s="286"/>
      <c r="BJ21" s="286"/>
      <c r="BK21" s="286"/>
    </row>
    <row r="22" spans="1:63" s="20" customFormat="1" ht="31.9" customHeight="1" x14ac:dyDescent="0.2">
      <c r="A22" s="216" t="s">
        <v>213</v>
      </c>
      <c r="B22" s="219" t="s">
        <v>257</v>
      </c>
      <c r="C22" s="3"/>
      <c r="D22" s="24"/>
      <c r="E22" s="24"/>
      <c r="F22" s="24"/>
      <c r="G22" s="24"/>
      <c r="H22" s="24"/>
      <c r="I22" s="17"/>
      <c r="J22" s="17"/>
      <c r="K22" s="17">
        <v>1985</v>
      </c>
      <c r="L22" s="17">
        <v>15</v>
      </c>
      <c r="M22" s="4" t="s">
        <v>75</v>
      </c>
      <c r="N22" s="4" t="s">
        <v>166</v>
      </c>
      <c r="O22" s="4">
        <v>0.246</v>
      </c>
      <c r="P22" s="4"/>
      <c r="Q22" s="17"/>
      <c r="R22" s="122">
        <v>0.72900799999999999</v>
      </c>
      <c r="S22" s="82"/>
      <c r="T22" s="122">
        <f>R22-U22</f>
        <v>0.275362</v>
      </c>
      <c r="U22" s="82">
        <v>0.45364599999999999</v>
      </c>
      <c r="V22" s="82"/>
      <c r="W22" s="17"/>
      <c r="X22" s="17"/>
      <c r="Y22" s="17"/>
      <c r="Z22" s="17"/>
      <c r="AA22" s="3"/>
      <c r="AB22" s="17"/>
      <c r="AC22" s="17"/>
      <c r="AD22" s="17"/>
      <c r="AE22" s="3">
        <v>2016</v>
      </c>
      <c r="AF22" s="17">
        <v>20</v>
      </c>
      <c r="AG22" s="17" t="s">
        <v>76</v>
      </c>
      <c r="AH22" s="4" t="s">
        <v>177</v>
      </c>
      <c r="AI22" s="78">
        <v>0.246</v>
      </c>
      <c r="AJ22" s="17"/>
      <c r="AK22" s="7"/>
      <c r="AL22" s="285"/>
      <c r="AM22" s="285"/>
      <c r="AN22" s="285"/>
      <c r="AO22" s="285"/>
      <c r="AP22" s="286"/>
      <c r="AQ22" s="286"/>
      <c r="AR22" s="286"/>
      <c r="AS22" s="286"/>
      <c r="AT22" s="286"/>
      <c r="AU22" s="286"/>
      <c r="AV22" s="286"/>
      <c r="AW22" s="286"/>
      <c r="AX22" s="286"/>
      <c r="AY22" s="286"/>
      <c r="AZ22" s="286"/>
      <c r="BA22" s="286"/>
      <c r="BB22" s="286"/>
      <c r="BC22" s="286"/>
      <c r="BD22" s="286"/>
      <c r="BE22" s="286"/>
      <c r="BF22" s="286"/>
      <c r="BG22" s="286"/>
      <c r="BH22" s="286"/>
      <c r="BI22" s="286"/>
      <c r="BJ22" s="286"/>
      <c r="BK22" s="286"/>
    </row>
    <row r="23" spans="1:63" s="20" customFormat="1" hidden="1" x14ac:dyDescent="0.2">
      <c r="A23" s="1">
        <v>5</v>
      </c>
      <c r="B23" s="118"/>
      <c r="C23" s="24"/>
      <c r="D23" s="24"/>
      <c r="E23" s="24"/>
      <c r="F23" s="24"/>
      <c r="G23" s="24"/>
      <c r="H23" s="24"/>
      <c r="I23" s="17"/>
      <c r="J23" s="17"/>
      <c r="K23" s="17"/>
      <c r="L23" s="17"/>
      <c r="M23" s="17"/>
      <c r="N23" s="17"/>
      <c r="O23" s="17"/>
      <c r="P23" s="17"/>
      <c r="Q23" s="95"/>
      <c r="R23" s="82"/>
      <c r="S23" s="82"/>
      <c r="T23" s="82"/>
      <c r="U23" s="82"/>
      <c r="V23" s="82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52"/>
      <c r="AK23" s="52"/>
      <c r="AL23" s="285"/>
      <c r="AM23" s="285"/>
      <c r="AN23" s="286"/>
      <c r="AO23" s="286"/>
      <c r="AP23" s="286"/>
      <c r="AQ23" s="286"/>
      <c r="AR23" s="286"/>
      <c r="AS23" s="286"/>
      <c r="AT23" s="286"/>
      <c r="AU23" s="286"/>
      <c r="AV23" s="286"/>
      <c r="AW23" s="286"/>
      <c r="AX23" s="286"/>
      <c r="AY23" s="286"/>
      <c r="AZ23" s="286"/>
      <c r="BA23" s="286"/>
      <c r="BB23" s="286"/>
      <c r="BC23" s="286"/>
      <c r="BD23" s="286"/>
      <c r="BE23" s="286"/>
      <c r="BF23" s="286"/>
      <c r="BG23" s="286"/>
      <c r="BH23" s="286"/>
      <c r="BI23" s="286"/>
      <c r="BJ23" s="286"/>
      <c r="BK23" s="286"/>
    </row>
    <row r="24" spans="1:63" s="20" customFormat="1" hidden="1" x14ac:dyDescent="0.2">
      <c r="A24" s="1">
        <v>6</v>
      </c>
      <c r="B24" s="118"/>
      <c r="C24" s="24"/>
      <c r="D24" s="24"/>
      <c r="E24" s="24"/>
      <c r="F24" s="24"/>
      <c r="G24" s="24"/>
      <c r="H24" s="24"/>
      <c r="I24" s="17"/>
      <c r="J24" s="17"/>
      <c r="K24" s="17"/>
      <c r="L24" s="17"/>
      <c r="M24" s="17"/>
      <c r="N24" s="17"/>
      <c r="O24" s="17"/>
      <c r="P24" s="17"/>
      <c r="Q24" s="95"/>
      <c r="R24" s="82"/>
      <c r="S24" s="82"/>
      <c r="T24" s="82"/>
      <c r="U24" s="82"/>
      <c r="V24" s="82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52"/>
      <c r="AK24" s="52"/>
      <c r="AL24" s="285"/>
      <c r="AM24" s="285"/>
      <c r="AN24" s="286"/>
      <c r="AO24" s="286"/>
      <c r="AP24" s="286"/>
      <c r="AQ24" s="286"/>
      <c r="AR24" s="286"/>
      <c r="AS24" s="286"/>
      <c r="AT24" s="286"/>
      <c r="AU24" s="286"/>
      <c r="AV24" s="286"/>
      <c r="AW24" s="286"/>
      <c r="AX24" s="286"/>
      <c r="AY24" s="286"/>
      <c r="AZ24" s="286"/>
      <c r="BA24" s="286"/>
      <c r="BB24" s="286"/>
      <c r="BC24" s="286"/>
      <c r="BD24" s="286"/>
      <c r="BE24" s="286"/>
      <c r="BF24" s="286"/>
      <c r="BG24" s="286"/>
      <c r="BH24" s="286"/>
      <c r="BI24" s="286"/>
      <c r="BJ24" s="286"/>
      <c r="BK24" s="286"/>
    </row>
    <row r="25" spans="1:63" s="20" customFormat="1" hidden="1" x14ac:dyDescent="0.2">
      <c r="A25" s="1">
        <v>7</v>
      </c>
      <c r="B25" s="118"/>
      <c r="C25" s="24"/>
      <c r="D25" s="24"/>
      <c r="E25" s="24"/>
      <c r="F25" s="24"/>
      <c r="G25" s="24"/>
      <c r="H25" s="24"/>
      <c r="I25" s="17"/>
      <c r="J25" s="17"/>
      <c r="K25" s="17"/>
      <c r="L25" s="17"/>
      <c r="M25" s="17"/>
      <c r="N25" s="17"/>
      <c r="O25" s="17"/>
      <c r="P25" s="17"/>
      <c r="Q25" s="95"/>
      <c r="R25" s="82"/>
      <c r="S25" s="82"/>
      <c r="T25" s="82"/>
      <c r="U25" s="82"/>
      <c r="V25" s="82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52"/>
      <c r="AK25" s="52"/>
      <c r="AL25" s="285"/>
      <c r="AM25" s="285"/>
      <c r="AN25" s="286"/>
      <c r="AO25" s="286"/>
      <c r="AP25" s="286"/>
      <c r="AQ25" s="286"/>
      <c r="AR25" s="286"/>
      <c r="AS25" s="286"/>
      <c r="AT25" s="286"/>
      <c r="AU25" s="286"/>
      <c r="AV25" s="286"/>
      <c r="AW25" s="286"/>
      <c r="AX25" s="286"/>
      <c r="AY25" s="286"/>
      <c r="AZ25" s="286"/>
      <c r="BA25" s="286"/>
      <c r="BB25" s="286"/>
      <c r="BC25" s="286"/>
      <c r="BD25" s="286"/>
      <c r="BE25" s="286"/>
      <c r="BF25" s="286"/>
      <c r="BG25" s="286"/>
      <c r="BH25" s="286"/>
      <c r="BI25" s="286"/>
      <c r="BJ25" s="286"/>
      <c r="BK25" s="286"/>
    </row>
    <row r="26" spans="1:63" s="20" customFormat="1" hidden="1" x14ac:dyDescent="0.2">
      <c r="A26" s="1">
        <v>8</v>
      </c>
      <c r="B26" s="118"/>
      <c r="C26" s="24"/>
      <c r="D26" s="24"/>
      <c r="E26" s="24"/>
      <c r="F26" s="24"/>
      <c r="G26" s="24"/>
      <c r="H26" s="24"/>
      <c r="I26" s="17"/>
      <c r="J26" s="17"/>
      <c r="K26" s="17"/>
      <c r="L26" s="17"/>
      <c r="M26" s="17"/>
      <c r="N26" s="17"/>
      <c r="O26" s="17"/>
      <c r="P26" s="17"/>
      <c r="Q26" s="95"/>
      <c r="R26" s="82"/>
      <c r="S26" s="82"/>
      <c r="T26" s="82"/>
      <c r="U26" s="82"/>
      <c r="V26" s="82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52"/>
      <c r="AK26" s="52"/>
      <c r="AL26" s="285"/>
      <c r="AM26" s="285"/>
      <c r="AN26" s="286"/>
      <c r="AO26" s="286"/>
      <c r="AP26" s="286"/>
      <c r="AQ26" s="286"/>
      <c r="AR26" s="286"/>
      <c r="AS26" s="286"/>
      <c r="AT26" s="286"/>
      <c r="AU26" s="286"/>
      <c r="AV26" s="286"/>
      <c r="AW26" s="286"/>
      <c r="AX26" s="286"/>
      <c r="AY26" s="286"/>
      <c r="AZ26" s="286"/>
      <c r="BA26" s="286"/>
      <c r="BB26" s="286"/>
      <c r="BC26" s="286"/>
      <c r="BD26" s="286"/>
      <c r="BE26" s="286"/>
      <c r="BF26" s="286"/>
      <c r="BG26" s="286"/>
      <c r="BH26" s="286"/>
      <c r="BI26" s="286"/>
      <c r="BJ26" s="286"/>
      <c r="BK26" s="286"/>
    </row>
    <row r="27" spans="1:63" s="20" customFormat="1" hidden="1" x14ac:dyDescent="0.2">
      <c r="A27" s="1">
        <v>9</v>
      </c>
      <c r="B27" s="118"/>
      <c r="C27" s="24"/>
      <c r="D27" s="24"/>
      <c r="E27" s="24"/>
      <c r="F27" s="24"/>
      <c r="G27" s="24"/>
      <c r="H27" s="24"/>
      <c r="I27" s="17"/>
      <c r="J27" s="17"/>
      <c r="K27" s="17"/>
      <c r="L27" s="17"/>
      <c r="M27" s="17"/>
      <c r="N27" s="17"/>
      <c r="O27" s="17"/>
      <c r="P27" s="17"/>
      <c r="Q27" s="95"/>
      <c r="R27" s="82"/>
      <c r="S27" s="82"/>
      <c r="T27" s="82"/>
      <c r="U27" s="82"/>
      <c r="V27" s="82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52"/>
      <c r="AK27" s="52"/>
      <c r="AL27" s="285"/>
      <c r="AM27" s="285"/>
      <c r="AN27" s="286"/>
      <c r="AO27" s="286"/>
      <c r="AP27" s="286"/>
      <c r="AQ27" s="286"/>
      <c r="AR27" s="286"/>
      <c r="AS27" s="286"/>
      <c r="AT27" s="286"/>
      <c r="AU27" s="286"/>
      <c r="AV27" s="286"/>
      <c r="AW27" s="286"/>
      <c r="AX27" s="286"/>
      <c r="AY27" s="286"/>
      <c r="AZ27" s="286"/>
      <c r="BA27" s="286"/>
      <c r="BB27" s="286"/>
      <c r="BC27" s="286"/>
      <c r="BD27" s="286"/>
      <c r="BE27" s="286"/>
      <c r="BF27" s="286"/>
      <c r="BG27" s="286"/>
      <c r="BH27" s="286"/>
      <c r="BI27" s="286"/>
      <c r="BJ27" s="286"/>
      <c r="BK27" s="286"/>
    </row>
    <row r="28" spans="1:63" s="20" customFormat="1" hidden="1" x14ac:dyDescent="0.2">
      <c r="A28" s="1">
        <v>10</v>
      </c>
      <c r="B28" s="118"/>
      <c r="C28" s="24"/>
      <c r="D28" s="24"/>
      <c r="E28" s="24"/>
      <c r="F28" s="24"/>
      <c r="G28" s="24"/>
      <c r="H28" s="24"/>
      <c r="I28" s="17"/>
      <c r="J28" s="17"/>
      <c r="K28" s="17"/>
      <c r="L28" s="17"/>
      <c r="M28" s="17"/>
      <c r="N28" s="17"/>
      <c r="O28" s="17"/>
      <c r="P28" s="17"/>
      <c r="Q28" s="95"/>
      <c r="R28" s="82"/>
      <c r="S28" s="82"/>
      <c r="T28" s="82"/>
      <c r="U28" s="82"/>
      <c r="V28" s="82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52"/>
      <c r="AK28" s="52"/>
      <c r="AL28" s="285"/>
      <c r="AM28" s="285"/>
      <c r="AN28" s="286"/>
      <c r="AO28" s="286"/>
      <c r="AP28" s="286"/>
      <c r="AQ28" s="286"/>
      <c r="AR28" s="286"/>
      <c r="AS28" s="286"/>
      <c r="AT28" s="286"/>
      <c r="AU28" s="286"/>
      <c r="AV28" s="286"/>
      <c r="AW28" s="286"/>
      <c r="AX28" s="286"/>
      <c r="AY28" s="286"/>
      <c r="AZ28" s="286"/>
      <c r="BA28" s="286"/>
      <c r="BB28" s="286"/>
      <c r="BC28" s="286"/>
      <c r="BD28" s="286"/>
      <c r="BE28" s="286"/>
      <c r="BF28" s="286"/>
      <c r="BG28" s="286"/>
      <c r="BH28" s="286"/>
      <c r="BI28" s="286"/>
      <c r="BJ28" s="286"/>
      <c r="BK28" s="286"/>
    </row>
    <row r="29" spans="1:63" s="201" customFormat="1" ht="30" x14ac:dyDescent="0.2">
      <c r="A29" s="217" t="s">
        <v>214</v>
      </c>
      <c r="B29" s="195" t="s">
        <v>201</v>
      </c>
      <c r="C29" s="196"/>
      <c r="D29" s="196"/>
      <c r="E29" s="196"/>
      <c r="F29" s="196"/>
      <c r="G29" s="196"/>
      <c r="H29" s="196"/>
      <c r="I29" s="197"/>
      <c r="J29" s="197"/>
      <c r="K29" s="197"/>
      <c r="L29" s="197"/>
      <c r="M29" s="197"/>
      <c r="N29" s="197"/>
      <c r="O29" s="199">
        <f>SUM(O33:O39)</f>
        <v>7.327</v>
      </c>
      <c r="P29" s="199"/>
      <c r="Q29" s="198"/>
      <c r="R29" s="199">
        <f>SUM(R33:R39)</f>
        <v>14.213916000000001</v>
      </c>
      <c r="S29" s="199"/>
      <c r="T29" s="199">
        <f>SUM(T33:T39)</f>
        <v>3.1911019999999999</v>
      </c>
      <c r="U29" s="199">
        <f>SUM(U33:U39)</f>
        <v>11.022814</v>
      </c>
      <c r="V29" s="199"/>
      <c r="W29" s="199"/>
      <c r="X29" s="199"/>
      <c r="Y29" s="199"/>
      <c r="Z29" s="199"/>
      <c r="AA29" s="199"/>
      <c r="AB29" s="199"/>
      <c r="AC29" s="199"/>
      <c r="AD29" s="199"/>
      <c r="AE29" s="199"/>
      <c r="AF29" s="199"/>
      <c r="AG29" s="199"/>
      <c r="AH29" s="199"/>
      <c r="AI29" s="199">
        <f>SUM(AI33:AI39)</f>
        <v>7.327</v>
      </c>
      <c r="AJ29" s="226"/>
      <c r="AK29" s="226"/>
      <c r="AL29" s="285"/>
      <c r="AM29" s="285"/>
      <c r="AN29" s="286"/>
      <c r="AO29" s="286"/>
      <c r="AP29" s="286"/>
      <c r="AQ29" s="286"/>
      <c r="AR29" s="286"/>
      <c r="AS29" s="286"/>
      <c r="AT29" s="286"/>
      <c r="AU29" s="286"/>
      <c r="AV29" s="286"/>
      <c r="AW29" s="286"/>
      <c r="AX29" s="286"/>
      <c r="AY29" s="286"/>
      <c r="AZ29" s="286"/>
      <c r="BA29" s="286"/>
      <c r="BB29" s="286"/>
      <c r="BC29" s="286"/>
      <c r="BD29" s="286"/>
      <c r="BE29" s="286"/>
      <c r="BF29" s="286"/>
      <c r="BG29" s="286"/>
      <c r="BH29" s="286"/>
      <c r="BI29" s="286"/>
      <c r="BJ29" s="286"/>
      <c r="BK29" s="286"/>
    </row>
    <row r="30" spans="1:63" s="20" customFormat="1" hidden="1" x14ac:dyDescent="0.2">
      <c r="A30" s="1">
        <v>11</v>
      </c>
      <c r="B30" s="118"/>
      <c r="C30" s="24"/>
      <c r="D30" s="24"/>
      <c r="E30" s="24"/>
      <c r="F30" s="24"/>
      <c r="G30" s="24"/>
      <c r="H30" s="24"/>
      <c r="I30" s="17"/>
      <c r="J30" s="17"/>
      <c r="K30" s="17"/>
      <c r="L30" s="17"/>
      <c r="M30" s="17"/>
      <c r="N30" s="17"/>
      <c r="O30" s="17"/>
      <c r="P30" s="17"/>
      <c r="Q30" s="95"/>
      <c r="R30" s="82"/>
      <c r="S30" s="82"/>
      <c r="T30" s="82"/>
      <c r="U30" s="82"/>
      <c r="V30" s="82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52"/>
      <c r="AK30" s="52"/>
      <c r="AL30" s="285"/>
      <c r="AM30" s="285"/>
      <c r="AN30" s="286"/>
      <c r="AO30" s="286"/>
      <c r="AP30" s="286"/>
      <c r="AQ30" s="286"/>
      <c r="AR30" s="286"/>
      <c r="AS30" s="286"/>
      <c r="AT30" s="286"/>
      <c r="AU30" s="286"/>
      <c r="AV30" s="286"/>
      <c r="AW30" s="286"/>
      <c r="AX30" s="286"/>
      <c r="AY30" s="286"/>
      <c r="AZ30" s="286"/>
      <c r="BA30" s="286"/>
      <c r="BB30" s="286"/>
      <c r="BC30" s="286"/>
      <c r="BD30" s="286"/>
      <c r="BE30" s="286"/>
      <c r="BF30" s="286"/>
      <c r="BG30" s="286"/>
      <c r="BH30" s="286"/>
      <c r="BI30" s="286"/>
      <c r="BJ30" s="286"/>
      <c r="BK30" s="286"/>
    </row>
    <row r="31" spans="1:63" s="20" customFormat="1" hidden="1" x14ac:dyDescent="0.2">
      <c r="A31" s="1">
        <v>12</v>
      </c>
      <c r="B31" s="118"/>
      <c r="C31" s="24"/>
      <c r="D31" s="24"/>
      <c r="E31" s="24"/>
      <c r="F31" s="24"/>
      <c r="G31" s="24"/>
      <c r="H31" s="24"/>
      <c r="I31" s="17"/>
      <c r="J31" s="17"/>
      <c r="K31" s="17"/>
      <c r="L31" s="17"/>
      <c r="M31" s="17"/>
      <c r="N31" s="17"/>
      <c r="O31" s="17"/>
      <c r="P31" s="17"/>
      <c r="Q31" s="95"/>
      <c r="R31" s="82"/>
      <c r="S31" s="82"/>
      <c r="T31" s="82"/>
      <c r="U31" s="82"/>
      <c r="V31" s="82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52"/>
      <c r="AK31" s="52"/>
      <c r="AL31" s="285"/>
      <c r="AM31" s="285"/>
      <c r="AN31" s="286"/>
      <c r="AO31" s="286"/>
      <c r="AP31" s="286"/>
      <c r="AQ31" s="286"/>
      <c r="AR31" s="286"/>
      <c r="AS31" s="286"/>
      <c r="AT31" s="286"/>
      <c r="AU31" s="286"/>
      <c r="AV31" s="286"/>
      <c r="AW31" s="286"/>
      <c r="AX31" s="286"/>
      <c r="AY31" s="286"/>
      <c r="AZ31" s="286"/>
      <c r="BA31" s="286"/>
      <c r="BB31" s="286"/>
      <c r="BC31" s="286"/>
      <c r="BD31" s="286"/>
      <c r="BE31" s="286"/>
      <c r="BF31" s="286"/>
      <c r="BG31" s="286"/>
      <c r="BH31" s="286"/>
      <c r="BI31" s="286"/>
      <c r="BJ31" s="286"/>
      <c r="BK31" s="286"/>
    </row>
    <row r="32" spans="1:63" s="20" customFormat="1" hidden="1" x14ac:dyDescent="0.2">
      <c r="A32" s="1">
        <v>13</v>
      </c>
      <c r="B32" s="118"/>
      <c r="C32" s="24"/>
      <c r="D32" s="24"/>
      <c r="E32" s="24"/>
      <c r="F32" s="24"/>
      <c r="G32" s="24"/>
      <c r="H32" s="24"/>
      <c r="I32" s="17"/>
      <c r="J32" s="17"/>
      <c r="K32" s="17"/>
      <c r="L32" s="17"/>
      <c r="M32" s="17"/>
      <c r="N32" s="17"/>
      <c r="O32" s="17"/>
      <c r="P32" s="17"/>
      <c r="Q32" s="95"/>
      <c r="R32" s="82"/>
      <c r="S32" s="82"/>
      <c r="T32" s="82"/>
      <c r="U32" s="82"/>
      <c r="V32" s="82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52"/>
      <c r="AK32" s="52"/>
      <c r="AL32" s="285"/>
      <c r="AM32" s="285"/>
      <c r="AN32" s="286"/>
      <c r="AO32" s="286"/>
      <c r="AP32" s="286"/>
      <c r="AQ32" s="286"/>
      <c r="AR32" s="286"/>
      <c r="AS32" s="286"/>
      <c r="AT32" s="286"/>
      <c r="AU32" s="286"/>
      <c r="AV32" s="286"/>
      <c r="AW32" s="286"/>
      <c r="AX32" s="286"/>
      <c r="AY32" s="286"/>
      <c r="AZ32" s="286"/>
      <c r="BA32" s="286"/>
      <c r="BB32" s="286"/>
      <c r="BC32" s="286"/>
      <c r="BD32" s="286"/>
      <c r="BE32" s="286"/>
      <c r="BF32" s="286"/>
      <c r="BG32" s="286"/>
      <c r="BH32" s="286"/>
      <c r="BI32" s="286"/>
      <c r="BJ32" s="286"/>
      <c r="BK32" s="286"/>
    </row>
    <row r="33" spans="1:63" s="20" customFormat="1" ht="31.15" customHeight="1" x14ac:dyDescent="0.2">
      <c r="A33" s="216" t="s">
        <v>224</v>
      </c>
      <c r="B33" s="219" t="s">
        <v>259</v>
      </c>
      <c r="C33" s="3"/>
      <c r="D33" s="24"/>
      <c r="E33" s="24"/>
      <c r="F33" s="24"/>
      <c r="G33" s="24"/>
      <c r="H33" s="24"/>
      <c r="I33" s="17"/>
      <c r="J33" s="17"/>
      <c r="K33" s="17">
        <v>1988</v>
      </c>
      <c r="L33" s="17">
        <v>15</v>
      </c>
      <c r="M33" s="4" t="s">
        <v>75</v>
      </c>
      <c r="N33" s="4" t="s">
        <v>167</v>
      </c>
      <c r="O33" s="4">
        <v>2.08</v>
      </c>
      <c r="P33" s="4"/>
      <c r="Q33" s="17"/>
      <c r="R33" s="122">
        <v>4.2643089999999999</v>
      </c>
      <c r="S33" s="82"/>
      <c r="T33" s="122">
        <f>R33-U33</f>
        <v>1.0401639999999999</v>
      </c>
      <c r="U33" s="82">
        <v>3.224145</v>
      </c>
      <c r="V33" s="82"/>
      <c r="W33" s="17"/>
      <c r="X33" s="17"/>
      <c r="Y33" s="17"/>
      <c r="Z33" s="17"/>
      <c r="AA33" s="3"/>
      <c r="AB33" s="17"/>
      <c r="AC33" s="17"/>
      <c r="AD33" s="17"/>
      <c r="AE33" s="3">
        <v>2016</v>
      </c>
      <c r="AF33" s="17">
        <v>20</v>
      </c>
      <c r="AG33" s="17" t="s">
        <v>76</v>
      </c>
      <c r="AH33" s="4" t="s">
        <v>177</v>
      </c>
      <c r="AI33" s="78">
        <v>2.08</v>
      </c>
      <c r="AJ33" s="17"/>
      <c r="AK33" s="7"/>
      <c r="AL33" s="285"/>
      <c r="AM33" s="285"/>
      <c r="AN33" s="285"/>
      <c r="AO33" s="285"/>
      <c r="AP33" s="286"/>
      <c r="AQ33" s="286"/>
      <c r="AR33" s="286"/>
      <c r="AS33" s="286"/>
      <c r="AT33" s="286"/>
      <c r="AU33" s="286"/>
      <c r="AV33" s="286"/>
      <c r="AW33" s="286"/>
      <c r="AX33" s="286"/>
      <c r="AY33" s="286"/>
      <c r="AZ33" s="286"/>
      <c r="BA33" s="286"/>
      <c r="BB33" s="286"/>
      <c r="BC33" s="286"/>
      <c r="BD33" s="286"/>
      <c r="BE33" s="286"/>
      <c r="BF33" s="286"/>
      <c r="BG33" s="286"/>
      <c r="BH33" s="286"/>
      <c r="BI33" s="286"/>
      <c r="BJ33" s="286"/>
      <c r="BK33" s="286"/>
    </row>
    <row r="34" spans="1:63" s="20" customFormat="1" hidden="1" x14ac:dyDescent="0.2">
      <c r="A34" s="1">
        <v>15</v>
      </c>
      <c r="B34" s="118"/>
      <c r="C34" s="24"/>
      <c r="D34" s="24"/>
      <c r="E34" s="24"/>
      <c r="F34" s="24"/>
      <c r="G34" s="24"/>
      <c r="H34" s="24"/>
      <c r="I34" s="17"/>
      <c r="J34" s="17"/>
      <c r="K34" s="17"/>
      <c r="L34" s="17"/>
      <c r="M34" s="17"/>
      <c r="N34" s="17"/>
      <c r="O34" s="17"/>
      <c r="P34" s="17"/>
      <c r="Q34" s="95"/>
      <c r="R34" s="82"/>
      <c r="S34" s="82"/>
      <c r="T34" s="82"/>
      <c r="U34" s="82"/>
      <c r="V34" s="82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52"/>
      <c r="AK34" s="52"/>
      <c r="AL34" s="285"/>
      <c r="AM34" s="285"/>
      <c r="AN34" s="286"/>
      <c r="AO34" s="286"/>
      <c r="AP34" s="286"/>
      <c r="AQ34" s="286"/>
      <c r="AR34" s="286"/>
      <c r="AS34" s="286"/>
      <c r="AT34" s="286"/>
      <c r="AU34" s="286"/>
      <c r="AV34" s="286"/>
      <c r="AW34" s="286"/>
      <c r="AX34" s="286"/>
      <c r="AY34" s="286"/>
      <c r="AZ34" s="286"/>
      <c r="BA34" s="286"/>
      <c r="BB34" s="286"/>
      <c r="BC34" s="286"/>
      <c r="BD34" s="286"/>
      <c r="BE34" s="286"/>
      <c r="BF34" s="286"/>
      <c r="BG34" s="286"/>
      <c r="BH34" s="286"/>
      <c r="BI34" s="286"/>
      <c r="BJ34" s="286"/>
      <c r="BK34" s="286"/>
    </row>
    <row r="35" spans="1:63" s="20" customFormat="1" hidden="1" x14ac:dyDescent="0.2">
      <c r="A35" s="1">
        <v>16</v>
      </c>
      <c r="B35" s="118"/>
      <c r="C35" s="24"/>
      <c r="D35" s="24"/>
      <c r="E35" s="24"/>
      <c r="F35" s="24"/>
      <c r="G35" s="24"/>
      <c r="H35" s="24"/>
      <c r="I35" s="17"/>
      <c r="J35" s="17"/>
      <c r="K35" s="17"/>
      <c r="L35" s="17"/>
      <c r="M35" s="17"/>
      <c r="N35" s="17"/>
      <c r="O35" s="17"/>
      <c r="P35" s="17"/>
      <c r="Q35" s="95"/>
      <c r="R35" s="82"/>
      <c r="S35" s="82"/>
      <c r="T35" s="82"/>
      <c r="U35" s="82"/>
      <c r="V35" s="82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52"/>
      <c r="AK35" s="52"/>
      <c r="AL35" s="285"/>
      <c r="AM35" s="285"/>
      <c r="AN35" s="286"/>
      <c r="AO35" s="286"/>
      <c r="AP35" s="286"/>
      <c r="AQ35" s="286"/>
      <c r="AR35" s="286"/>
      <c r="AS35" s="286"/>
      <c r="AT35" s="286"/>
      <c r="AU35" s="286"/>
      <c r="AV35" s="286"/>
      <c r="AW35" s="286"/>
      <c r="AX35" s="286"/>
      <c r="AY35" s="286"/>
      <c r="AZ35" s="286"/>
      <c r="BA35" s="286"/>
      <c r="BB35" s="286"/>
      <c r="BC35" s="286"/>
      <c r="BD35" s="286"/>
      <c r="BE35" s="286"/>
      <c r="BF35" s="286"/>
      <c r="BG35" s="286"/>
      <c r="BH35" s="286"/>
      <c r="BI35" s="286"/>
      <c r="BJ35" s="286"/>
      <c r="BK35" s="286"/>
    </row>
    <row r="36" spans="1:63" s="20" customFormat="1" hidden="1" x14ac:dyDescent="0.2">
      <c r="A36" s="1">
        <v>17</v>
      </c>
      <c r="B36" s="118"/>
      <c r="C36" s="24"/>
      <c r="D36" s="24"/>
      <c r="E36" s="24"/>
      <c r="F36" s="24"/>
      <c r="G36" s="24"/>
      <c r="H36" s="24"/>
      <c r="I36" s="17"/>
      <c r="J36" s="17"/>
      <c r="K36" s="17"/>
      <c r="L36" s="17"/>
      <c r="M36" s="17"/>
      <c r="N36" s="17"/>
      <c r="O36" s="17"/>
      <c r="P36" s="17"/>
      <c r="Q36" s="95"/>
      <c r="R36" s="82"/>
      <c r="S36" s="82"/>
      <c r="T36" s="82"/>
      <c r="U36" s="82"/>
      <c r="V36" s="82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52"/>
      <c r="AK36" s="52"/>
      <c r="AL36" s="285"/>
      <c r="AM36" s="285"/>
      <c r="AN36" s="286"/>
      <c r="AO36" s="286"/>
      <c r="AP36" s="286"/>
      <c r="AQ36" s="286"/>
      <c r="AR36" s="286"/>
      <c r="AS36" s="286"/>
      <c r="AT36" s="286"/>
      <c r="AU36" s="286"/>
      <c r="AV36" s="286"/>
      <c r="AW36" s="286"/>
      <c r="AX36" s="286"/>
      <c r="AY36" s="286"/>
      <c r="AZ36" s="286"/>
      <c r="BA36" s="286"/>
      <c r="BB36" s="286"/>
      <c r="BC36" s="286"/>
      <c r="BD36" s="286"/>
      <c r="BE36" s="286"/>
      <c r="BF36" s="286"/>
      <c r="BG36" s="286"/>
      <c r="BH36" s="286"/>
      <c r="BI36" s="286"/>
      <c r="BJ36" s="286"/>
      <c r="BK36" s="286"/>
    </row>
    <row r="37" spans="1:63" s="20" customFormat="1" hidden="1" x14ac:dyDescent="0.2">
      <c r="A37" s="1">
        <v>18</v>
      </c>
      <c r="B37" s="118"/>
      <c r="C37" s="24"/>
      <c r="D37" s="24"/>
      <c r="E37" s="24"/>
      <c r="F37" s="24"/>
      <c r="G37" s="24"/>
      <c r="H37" s="24"/>
      <c r="I37" s="17"/>
      <c r="J37" s="17"/>
      <c r="K37" s="17"/>
      <c r="L37" s="17"/>
      <c r="M37" s="17"/>
      <c r="N37" s="17"/>
      <c r="O37" s="17"/>
      <c r="P37" s="17"/>
      <c r="Q37" s="95"/>
      <c r="R37" s="82"/>
      <c r="S37" s="82"/>
      <c r="T37" s="82"/>
      <c r="U37" s="82"/>
      <c r="V37" s="82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52"/>
      <c r="AK37" s="52"/>
      <c r="AL37" s="285"/>
      <c r="AM37" s="285"/>
      <c r="AN37" s="286"/>
      <c r="AO37" s="286"/>
      <c r="AP37" s="286"/>
      <c r="AQ37" s="286"/>
      <c r="AR37" s="286"/>
      <c r="AS37" s="286"/>
      <c r="AT37" s="286"/>
      <c r="AU37" s="286"/>
      <c r="AV37" s="286"/>
      <c r="AW37" s="286"/>
      <c r="AX37" s="286"/>
      <c r="AY37" s="286"/>
      <c r="AZ37" s="286"/>
      <c r="BA37" s="286"/>
      <c r="BB37" s="286"/>
      <c r="BC37" s="286"/>
      <c r="BD37" s="286"/>
      <c r="BE37" s="286"/>
      <c r="BF37" s="286"/>
      <c r="BG37" s="286"/>
      <c r="BH37" s="286"/>
      <c r="BI37" s="286"/>
      <c r="BJ37" s="286"/>
      <c r="BK37" s="286"/>
    </row>
    <row r="38" spans="1:63" s="20" customFormat="1" hidden="1" x14ac:dyDescent="0.2">
      <c r="A38" s="1">
        <v>19</v>
      </c>
      <c r="B38" s="118"/>
      <c r="C38" s="24"/>
      <c r="D38" s="24"/>
      <c r="E38" s="24"/>
      <c r="F38" s="24"/>
      <c r="G38" s="24"/>
      <c r="H38" s="24"/>
      <c r="I38" s="17"/>
      <c r="J38" s="17"/>
      <c r="K38" s="17"/>
      <c r="L38" s="17"/>
      <c r="M38" s="17"/>
      <c r="N38" s="17"/>
      <c r="O38" s="17"/>
      <c r="P38" s="17"/>
      <c r="Q38" s="95"/>
      <c r="R38" s="82"/>
      <c r="S38" s="82"/>
      <c r="T38" s="82"/>
      <c r="U38" s="82"/>
      <c r="V38" s="82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52"/>
      <c r="AK38" s="52"/>
      <c r="AL38" s="285"/>
      <c r="AM38" s="285"/>
      <c r="AN38" s="286"/>
      <c r="AO38" s="286"/>
      <c r="AP38" s="286"/>
      <c r="AQ38" s="286"/>
      <c r="AR38" s="286"/>
      <c r="AS38" s="286"/>
      <c r="AT38" s="286"/>
      <c r="AU38" s="286"/>
      <c r="AV38" s="286"/>
      <c r="AW38" s="286"/>
      <c r="AX38" s="286"/>
      <c r="AY38" s="286"/>
      <c r="AZ38" s="286"/>
      <c r="BA38" s="286"/>
      <c r="BB38" s="286"/>
      <c r="BC38" s="286"/>
      <c r="BD38" s="286"/>
      <c r="BE38" s="286"/>
      <c r="BF38" s="286"/>
      <c r="BG38" s="286"/>
      <c r="BH38" s="286"/>
      <c r="BI38" s="286"/>
      <c r="BJ38" s="286"/>
      <c r="BK38" s="286"/>
    </row>
    <row r="39" spans="1:63" s="20" customFormat="1" ht="39" customHeight="1" x14ac:dyDescent="0.2">
      <c r="A39" s="216" t="s">
        <v>230</v>
      </c>
      <c r="B39" s="220" t="s">
        <v>264</v>
      </c>
      <c r="C39" s="3"/>
      <c r="D39" s="24"/>
      <c r="E39" s="24"/>
      <c r="F39" s="24"/>
      <c r="G39" s="24"/>
      <c r="H39" s="24"/>
      <c r="I39" s="17"/>
      <c r="J39" s="17"/>
      <c r="K39" s="17">
        <v>1961</v>
      </c>
      <c r="L39" s="17">
        <v>15</v>
      </c>
      <c r="M39" s="4" t="s">
        <v>75</v>
      </c>
      <c r="N39" s="4" t="s">
        <v>166</v>
      </c>
      <c r="O39" s="4">
        <v>5.2469999999999999</v>
      </c>
      <c r="P39" s="4"/>
      <c r="Q39" s="17"/>
      <c r="R39" s="122">
        <v>9.9496070000000003</v>
      </c>
      <c r="S39" s="82"/>
      <c r="T39" s="122">
        <f>R39-U39</f>
        <v>2.150938</v>
      </c>
      <c r="U39" s="82">
        <v>7.7986690000000003</v>
      </c>
      <c r="V39" s="82"/>
      <c r="W39" s="17"/>
      <c r="X39" s="17"/>
      <c r="Y39" s="17"/>
      <c r="Z39" s="17"/>
      <c r="AA39" s="3"/>
      <c r="AB39" s="17"/>
      <c r="AC39" s="17"/>
      <c r="AD39" s="17"/>
      <c r="AE39" s="3">
        <v>2016</v>
      </c>
      <c r="AF39" s="17">
        <v>20</v>
      </c>
      <c r="AG39" s="17" t="s">
        <v>76</v>
      </c>
      <c r="AH39" s="4" t="s">
        <v>177</v>
      </c>
      <c r="AI39" s="78">
        <v>5.2469999999999999</v>
      </c>
      <c r="AJ39" s="17"/>
      <c r="AK39" s="60"/>
      <c r="AL39" s="285"/>
      <c r="AM39" s="285"/>
      <c r="AN39" s="285"/>
      <c r="AO39" s="285"/>
      <c r="AP39" s="286"/>
      <c r="AQ39" s="286"/>
      <c r="AR39" s="286"/>
      <c r="AS39" s="286"/>
      <c r="AT39" s="286"/>
      <c r="AU39" s="286"/>
      <c r="AV39" s="286"/>
      <c r="AW39" s="286"/>
      <c r="AX39" s="286"/>
      <c r="AY39" s="286"/>
      <c r="AZ39" s="286"/>
      <c r="BA39" s="286"/>
      <c r="BB39" s="286"/>
      <c r="BC39" s="286"/>
      <c r="BD39" s="286"/>
      <c r="BE39" s="286"/>
      <c r="BF39" s="286"/>
      <c r="BG39" s="286"/>
      <c r="BH39" s="286"/>
      <c r="BI39" s="286"/>
      <c r="BJ39" s="286"/>
      <c r="BK39" s="286"/>
    </row>
    <row r="40" spans="1:63" s="20" customFormat="1" hidden="1" x14ac:dyDescent="0.2">
      <c r="A40" s="1">
        <v>21</v>
      </c>
      <c r="B40" s="118"/>
      <c r="C40" s="24"/>
      <c r="D40" s="24"/>
      <c r="E40" s="24"/>
      <c r="F40" s="24"/>
      <c r="G40" s="24"/>
      <c r="H40" s="24"/>
      <c r="I40" s="17"/>
      <c r="J40" s="17"/>
      <c r="K40" s="17"/>
      <c r="L40" s="17"/>
      <c r="M40" s="17"/>
      <c r="N40" s="17"/>
      <c r="O40" s="17"/>
      <c r="P40" s="17"/>
      <c r="Q40" s="95"/>
      <c r="R40" s="82"/>
      <c r="S40" s="82"/>
      <c r="T40" s="82"/>
      <c r="U40" s="82"/>
      <c r="V40" s="82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52"/>
      <c r="AK40" s="52"/>
      <c r="AL40" s="285"/>
      <c r="AM40" s="285"/>
      <c r="AN40" s="286"/>
      <c r="AO40" s="286"/>
      <c r="AP40" s="286"/>
      <c r="AQ40" s="286"/>
      <c r="AR40" s="286"/>
      <c r="AS40" s="286"/>
      <c r="AT40" s="286"/>
      <c r="AU40" s="286"/>
      <c r="AV40" s="286"/>
      <c r="AW40" s="286"/>
      <c r="AX40" s="286"/>
      <c r="AY40" s="286"/>
      <c r="AZ40" s="286"/>
      <c r="BA40" s="286"/>
      <c r="BB40" s="286"/>
      <c r="BC40" s="286"/>
      <c r="BD40" s="286"/>
      <c r="BE40" s="286"/>
      <c r="BF40" s="286"/>
      <c r="BG40" s="286"/>
      <c r="BH40" s="286"/>
      <c r="BI40" s="286"/>
      <c r="BJ40" s="286"/>
      <c r="BK40" s="286"/>
    </row>
    <row r="41" spans="1:63" s="20" customFormat="1" ht="47.25" hidden="1" x14ac:dyDescent="0.2">
      <c r="A41" s="1">
        <v>7</v>
      </c>
      <c r="B41" s="117" t="s">
        <v>126</v>
      </c>
      <c r="C41" s="24"/>
      <c r="D41" s="24"/>
      <c r="E41" s="24"/>
      <c r="F41" s="24"/>
      <c r="G41" s="24"/>
      <c r="H41" s="24"/>
      <c r="I41" s="17"/>
      <c r="J41" s="17"/>
      <c r="K41" s="17"/>
      <c r="L41" s="17"/>
      <c r="M41" s="17"/>
      <c r="N41" s="17"/>
      <c r="O41" s="17"/>
      <c r="P41" s="17"/>
      <c r="Q41" s="95"/>
      <c r="R41" s="82"/>
      <c r="S41" s="82"/>
      <c r="T41" s="82"/>
      <c r="U41" s="82"/>
      <c r="V41" s="82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52"/>
      <c r="AK41" s="52"/>
      <c r="AL41" s="285"/>
      <c r="AM41" s="285"/>
      <c r="AN41" s="286"/>
      <c r="AO41" s="286"/>
      <c r="AP41" s="286"/>
      <c r="AQ41" s="286"/>
      <c r="AR41" s="286"/>
      <c r="AS41" s="286"/>
      <c r="AT41" s="286"/>
      <c r="AU41" s="286"/>
      <c r="AV41" s="286"/>
      <c r="AW41" s="286"/>
      <c r="AX41" s="286"/>
      <c r="AY41" s="286"/>
      <c r="AZ41" s="286"/>
      <c r="BA41" s="286"/>
      <c r="BB41" s="286"/>
      <c r="BC41" s="286"/>
      <c r="BD41" s="286"/>
      <c r="BE41" s="286"/>
      <c r="BF41" s="286"/>
      <c r="BG41" s="286"/>
      <c r="BH41" s="286"/>
      <c r="BI41" s="286"/>
      <c r="BJ41" s="286"/>
      <c r="BK41" s="286"/>
    </row>
    <row r="42" spans="1:63" s="20" customFormat="1" ht="15" hidden="1" x14ac:dyDescent="0.2">
      <c r="A42" s="1"/>
      <c r="B42" s="116" t="s">
        <v>199</v>
      </c>
      <c r="C42" s="24"/>
      <c r="D42" s="24"/>
      <c r="E42" s="24"/>
      <c r="F42" s="24"/>
      <c r="G42" s="24"/>
      <c r="H42" s="24"/>
      <c r="I42" s="17"/>
      <c r="J42" s="17"/>
      <c r="K42" s="17"/>
      <c r="L42" s="17"/>
      <c r="M42" s="17"/>
      <c r="N42" s="17"/>
      <c r="O42" s="17"/>
      <c r="P42" s="17"/>
      <c r="Q42" s="95"/>
      <c r="R42" s="82"/>
      <c r="S42" s="82"/>
      <c r="T42" s="82"/>
      <c r="U42" s="82"/>
      <c r="V42" s="82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52"/>
      <c r="AK42" s="52"/>
      <c r="AL42" s="285"/>
      <c r="AM42" s="285"/>
      <c r="AN42" s="286"/>
      <c r="AO42" s="286"/>
      <c r="AP42" s="286"/>
      <c r="AQ42" s="286"/>
      <c r="AR42" s="286"/>
      <c r="AS42" s="286"/>
      <c r="AT42" s="286"/>
      <c r="AU42" s="286"/>
      <c r="AV42" s="286"/>
      <c r="AW42" s="286"/>
      <c r="AX42" s="286"/>
      <c r="AY42" s="286"/>
      <c r="AZ42" s="286"/>
      <c r="BA42" s="286"/>
      <c r="BB42" s="286"/>
      <c r="BC42" s="286"/>
      <c r="BD42" s="286"/>
      <c r="BE42" s="286"/>
      <c r="BF42" s="286"/>
      <c r="BG42" s="286"/>
      <c r="BH42" s="286"/>
      <c r="BI42" s="286"/>
      <c r="BJ42" s="286"/>
      <c r="BK42" s="286"/>
    </row>
    <row r="43" spans="1:63" s="20" customFormat="1" hidden="1" x14ac:dyDescent="0.2">
      <c r="A43" s="1">
        <v>23</v>
      </c>
      <c r="B43" s="118"/>
      <c r="C43" s="24"/>
      <c r="D43" s="24"/>
      <c r="E43" s="24"/>
      <c r="F43" s="24"/>
      <c r="G43" s="24"/>
      <c r="H43" s="24"/>
      <c r="I43" s="17"/>
      <c r="J43" s="17"/>
      <c r="K43" s="17"/>
      <c r="L43" s="17"/>
      <c r="M43" s="17"/>
      <c r="N43" s="17"/>
      <c r="O43" s="17"/>
      <c r="P43" s="17"/>
      <c r="Q43" s="95"/>
      <c r="R43" s="82"/>
      <c r="S43" s="82"/>
      <c r="T43" s="82"/>
      <c r="U43" s="82"/>
      <c r="V43" s="82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52"/>
      <c r="AK43" s="52"/>
      <c r="AL43" s="285"/>
      <c r="AM43" s="285"/>
      <c r="AN43" s="286"/>
      <c r="AO43" s="286"/>
      <c r="AP43" s="286"/>
      <c r="AQ43" s="286"/>
      <c r="AR43" s="286"/>
      <c r="AS43" s="286"/>
      <c r="AT43" s="286"/>
      <c r="AU43" s="286"/>
      <c r="AV43" s="286"/>
      <c r="AW43" s="286"/>
      <c r="AX43" s="286"/>
      <c r="AY43" s="286"/>
      <c r="AZ43" s="286"/>
      <c r="BA43" s="286"/>
      <c r="BB43" s="286"/>
      <c r="BC43" s="286"/>
      <c r="BD43" s="286"/>
      <c r="BE43" s="286"/>
      <c r="BF43" s="286"/>
      <c r="BG43" s="286"/>
      <c r="BH43" s="286"/>
      <c r="BI43" s="286"/>
      <c r="BJ43" s="286"/>
      <c r="BK43" s="286"/>
    </row>
    <row r="44" spans="1:63" s="20" customFormat="1" hidden="1" x14ac:dyDescent="0.2">
      <c r="A44" s="1">
        <v>24</v>
      </c>
      <c r="B44" s="118"/>
      <c r="C44" s="24"/>
      <c r="D44" s="24"/>
      <c r="E44" s="24"/>
      <c r="F44" s="24"/>
      <c r="G44" s="24"/>
      <c r="H44" s="24"/>
      <c r="I44" s="17"/>
      <c r="J44" s="17"/>
      <c r="K44" s="17"/>
      <c r="L44" s="17"/>
      <c r="M44" s="17"/>
      <c r="N44" s="17"/>
      <c r="O44" s="17"/>
      <c r="P44" s="17"/>
      <c r="Q44" s="95"/>
      <c r="R44" s="82"/>
      <c r="S44" s="82"/>
      <c r="T44" s="82"/>
      <c r="U44" s="82"/>
      <c r="V44" s="82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52"/>
      <c r="AK44" s="52"/>
      <c r="AL44" s="285"/>
      <c r="AM44" s="285"/>
      <c r="AN44" s="286"/>
      <c r="AO44" s="286"/>
      <c r="AP44" s="286"/>
      <c r="AQ44" s="286"/>
      <c r="AR44" s="286"/>
      <c r="AS44" s="286"/>
      <c r="AT44" s="286"/>
      <c r="AU44" s="286"/>
      <c r="AV44" s="286"/>
      <c r="AW44" s="286"/>
      <c r="AX44" s="286"/>
      <c r="AY44" s="286"/>
      <c r="AZ44" s="286"/>
      <c r="BA44" s="286"/>
      <c r="BB44" s="286"/>
      <c r="BC44" s="286"/>
      <c r="BD44" s="286"/>
      <c r="BE44" s="286"/>
      <c r="BF44" s="286"/>
      <c r="BG44" s="286"/>
      <c r="BH44" s="286"/>
      <c r="BI44" s="286"/>
      <c r="BJ44" s="286"/>
      <c r="BK44" s="286"/>
    </row>
    <row r="45" spans="1:63" s="20" customFormat="1" hidden="1" x14ac:dyDescent="0.2">
      <c r="A45" s="1">
        <v>25</v>
      </c>
      <c r="B45" s="118"/>
      <c r="C45" s="24"/>
      <c r="D45" s="24"/>
      <c r="E45" s="24"/>
      <c r="F45" s="24"/>
      <c r="G45" s="24"/>
      <c r="H45" s="24"/>
      <c r="I45" s="17"/>
      <c r="J45" s="17"/>
      <c r="K45" s="17"/>
      <c r="L45" s="17"/>
      <c r="M45" s="17"/>
      <c r="N45" s="17"/>
      <c r="O45" s="17"/>
      <c r="P45" s="17"/>
      <c r="Q45" s="95"/>
      <c r="R45" s="82"/>
      <c r="S45" s="82"/>
      <c r="T45" s="82"/>
      <c r="U45" s="82"/>
      <c r="V45" s="82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52"/>
      <c r="AK45" s="52"/>
      <c r="AL45" s="285"/>
      <c r="AM45" s="285"/>
      <c r="AN45" s="286"/>
      <c r="AO45" s="286"/>
      <c r="AP45" s="286"/>
      <c r="AQ45" s="286"/>
      <c r="AR45" s="286"/>
      <c r="AS45" s="286"/>
      <c r="AT45" s="286"/>
      <c r="AU45" s="286"/>
      <c r="AV45" s="286"/>
      <c r="AW45" s="286"/>
      <c r="AX45" s="286"/>
      <c r="AY45" s="286"/>
      <c r="AZ45" s="286"/>
      <c r="BA45" s="286"/>
      <c r="BB45" s="286"/>
      <c r="BC45" s="286"/>
      <c r="BD45" s="286"/>
      <c r="BE45" s="286"/>
      <c r="BF45" s="286"/>
      <c r="BG45" s="286"/>
      <c r="BH45" s="286"/>
      <c r="BI45" s="286"/>
      <c r="BJ45" s="286"/>
      <c r="BK45" s="286"/>
    </row>
    <row r="46" spans="1:63" s="20" customFormat="1" hidden="1" x14ac:dyDescent="0.2">
      <c r="A46" s="1">
        <v>26</v>
      </c>
      <c r="B46" s="118"/>
      <c r="C46" s="24"/>
      <c r="D46" s="24"/>
      <c r="E46" s="24"/>
      <c r="F46" s="24"/>
      <c r="G46" s="24"/>
      <c r="H46" s="24"/>
      <c r="I46" s="17"/>
      <c r="J46" s="17"/>
      <c r="K46" s="17"/>
      <c r="L46" s="17"/>
      <c r="M46" s="17"/>
      <c r="N46" s="17"/>
      <c r="O46" s="17"/>
      <c r="P46" s="17"/>
      <c r="Q46" s="95"/>
      <c r="R46" s="82"/>
      <c r="S46" s="82"/>
      <c r="T46" s="82"/>
      <c r="U46" s="82"/>
      <c r="V46" s="82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52"/>
      <c r="AK46" s="52"/>
      <c r="AL46" s="285"/>
      <c r="AM46" s="285"/>
      <c r="AN46" s="286"/>
      <c r="AO46" s="286"/>
      <c r="AP46" s="286"/>
      <c r="AQ46" s="286"/>
      <c r="AR46" s="286"/>
      <c r="AS46" s="286"/>
      <c r="AT46" s="286"/>
      <c r="AU46" s="286"/>
      <c r="AV46" s="286"/>
      <c r="AW46" s="286"/>
      <c r="AX46" s="286"/>
      <c r="AY46" s="286"/>
      <c r="AZ46" s="286"/>
      <c r="BA46" s="286"/>
      <c r="BB46" s="286"/>
      <c r="BC46" s="286"/>
      <c r="BD46" s="286"/>
      <c r="BE46" s="286"/>
      <c r="BF46" s="286"/>
      <c r="BG46" s="286"/>
      <c r="BH46" s="286"/>
      <c r="BI46" s="286"/>
      <c r="BJ46" s="286"/>
      <c r="BK46" s="286"/>
    </row>
    <row r="47" spans="1:63" s="20" customFormat="1" hidden="1" x14ac:dyDescent="0.2">
      <c r="A47" s="1">
        <v>27</v>
      </c>
      <c r="B47" s="118"/>
      <c r="C47" s="24"/>
      <c r="D47" s="24"/>
      <c r="E47" s="24"/>
      <c r="F47" s="24"/>
      <c r="G47" s="24"/>
      <c r="H47" s="24"/>
      <c r="I47" s="17"/>
      <c r="J47" s="17"/>
      <c r="K47" s="17"/>
      <c r="L47" s="17"/>
      <c r="M47" s="17"/>
      <c r="N47" s="17"/>
      <c r="O47" s="17"/>
      <c r="P47" s="17"/>
      <c r="Q47" s="95"/>
      <c r="R47" s="82"/>
      <c r="S47" s="82"/>
      <c r="T47" s="82"/>
      <c r="U47" s="82"/>
      <c r="V47" s="82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52"/>
      <c r="AK47" s="52"/>
      <c r="AL47" s="285"/>
      <c r="AM47" s="285"/>
      <c r="AN47" s="286"/>
      <c r="AO47" s="286"/>
      <c r="AP47" s="286"/>
      <c r="AQ47" s="286"/>
      <c r="AR47" s="286"/>
      <c r="AS47" s="286"/>
      <c r="AT47" s="286"/>
      <c r="AU47" s="286"/>
      <c r="AV47" s="286"/>
      <c r="AW47" s="286"/>
      <c r="AX47" s="286"/>
      <c r="AY47" s="286"/>
      <c r="AZ47" s="286"/>
      <c r="BA47" s="286"/>
      <c r="BB47" s="286"/>
      <c r="BC47" s="286"/>
      <c r="BD47" s="286"/>
      <c r="BE47" s="286"/>
      <c r="BF47" s="286"/>
      <c r="BG47" s="286"/>
      <c r="BH47" s="286"/>
      <c r="BI47" s="286"/>
      <c r="BJ47" s="286"/>
      <c r="BK47" s="286"/>
    </row>
    <row r="48" spans="1:63" s="20" customFormat="1" hidden="1" x14ac:dyDescent="0.2">
      <c r="A48" s="1">
        <v>28</v>
      </c>
      <c r="B48" s="118"/>
      <c r="C48" s="24"/>
      <c r="D48" s="24"/>
      <c r="E48" s="24"/>
      <c r="F48" s="24"/>
      <c r="G48" s="24"/>
      <c r="H48" s="24"/>
      <c r="I48" s="17"/>
      <c r="J48" s="17"/>
      <c r="K48" s="17"/>
      <c r="L48" s="17"/>
      <c r="M48" s="17"/>
      <c r="N48" s="17"/>
      <c r="O48" s="17"/>
      <c r="P48" s="17"/>
      <c r="Q48" s="95"/>
      <c r="R48" s="82"/>
      <c r="S48" s="82"/>
      <c r="T48" s="82"/>
      <c r="U48" s="82"/>
      <c r="V48" s="82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52"/>
      <c r="AK48" s="52"/>
      <c r="AL48" s="285"/>
      <c r="AM48" s="285"/>
      <c r="AN48" s="286"/>
      <c r="AO48" s="286"/>
      <c r="AP48" s="286"/>
      <c r="AQ48" s="286"/>
      <c r="AR48" s="286"/>
      <c r="AS48" s="286"/>
      <c r="AT48" s="286"/>
      <c r="AU48" s="286"/>
      <c r="AV48" s="286"/>
      <c r="AW48" s="286"/>
      <c r="AX48" s="286"/>
      <c r="AY48" s="286"/>
      <c r="AZ48" s="286"/>
      <c r="BA48" s="286"/>
      <c r="BB48" s="286"/>
      <c r="BC48" s="286"/>
      <c r="BD48" s="286"/>
      <c r="BE48" s="286"/>
      <c r="BF48" s="286"/>
      <c r="BG48" s="286"/>
      <c r="BH48" s="286"/>
      <c r="BI48" s="286"/>
      <c r="BJ48" s="286"/>
      <c r="BK48" s="286"/>
    </row>
    <row r="49" spans="1:63" s="20" customFormat="1" hidden="1" x14ac:dyDescent="0.2">
      <c r="A49" s="1">
        <v>29</v>
      </c>
      <c r="B49" s="118"/>
      <c r="C49" s="24"/>
      <c r="D49" s="24"/>
      <c r="E49" s="24"/>
      <c r="F49" s="24"/>
      <c r="G49" s="24"/>
      <c r="H49" s="24"/>
      <c r="I49" s="17"/>
      <c r="J49" s="17"/>
      <c r="K49" s="17"/>
      <c r="L49" s="17"/>
      <c r="M49" s="17"/>
      <c r="N49" s="17"/>
      <c r="O49" s="17"/>
      <c r="P49" s="17"/>
      <c r="Q49" s="95"/>
      <c r="R49" s="82"/>
      <c r="S49" s="82"/>
      <c r="T49" s="82"/>
      <c r="U49" s="82"/>
      <c r="V49" s="82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52"/>
      <c r="AK49" s="52"/>
      <c r="AL49" s="285"/>
      <c r="AM49" s="285"/>
      <c r="AN49" s="286"/>
      <c r="AO49" s="286"/>
      <c r="AP49" s="286"/>
      <c r="AQ49" s="286"/>
      <c r="AR49" s="286"/>
      <c r="AS49" s="286"/>
      <c r="AT49" s="286"/>
      <c r="AU49" s="286"/>
      <c r="AV49" s="286"/>
      <c r="AW49" s="286"/>
      <c r="AX49" s="286"/>
      <c r="AY49" s="286"/>
      <c r="AZ49" s="286"/>
      <c r="BA49" s="286"/>
      <c r="BB49" s="286"/>
      <c r="BC49" s="286"/>
      <c r="BD49" s="286"/>
      <c r="BE49" s="286"/>
      <c r="BF49" s="286"/>
      <c r="BG49" s="286"/>
      <c r="BH49" s="286"/>
      <c r="BI49" s="286"/>
      <c r="BJ49" s="286"/>
      <c r="BK49" s="286"/>
    </row>
    <row r="50" spans="1:63" s="20" customFormat="1" hidden="1" x14ac:dyDescent="0.2">
      <c r="A50" s="1">
        <v>30</v>
      </c>
      <c r="B50" s="118"/>
      <c r="C50" s="24"/>
      <c r="D50" s="24"/>
      <c r="E50" s="24"/>
      <c r="F50" s="24"/>
      <c r="G50" s="24"/>
      <c r="H50" s="24"/>
      <c r="I50" s="17"/>
      <c r="J50" s="17"/>
      <c r="K50" s="17"/>
      <c r="L50" s="17"/>
      <c r="M50" s="17"/>
      <c r="N50" s="17"/>
      <c r="O50" s="17"/>
      <c r="P50" s="17"/>
      <c r="Q50" s="95"/>
      <c r="R50" s="82"/>
      <c r="S50" s="82"/>
      <c r="T50" s="82"/>
      <c r="U50" s="82"/>
      <c r="V50" s="82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52"/>
      <c r="AK50" s="52"/>
      <c r="AL50" s="285"/>
      <c r="AM50" s="285"/>
      <c r="AN50" s="286"/>
      <c r="AO50" s="286"/>
      <c r="AP50" s="286"/>
      <c r="AQ50" s="286"/>
      <c r="AR50" s="286"/>
      <c r="AS50" s="286"/>
      <c r="AT50" s="286"/>
      <c r="AU50" s="286"/>
      <c r="AV50" s="286"/>
      <c r="AW50" s="286"/>
      <c r="AX50" s="286"/>
      <c r="AY50" s="286"/>
      <c r="AZ50" s="286"/>
      <c r="BA50" s="286"/>
      <c r="BB50" s="286"/>
      <c r="BC50" s="286"/>
      <c r="BD50" s="286"/>
      <c r="BE50" s="286"/>
      <c r="BF50" s="286"/>
      <c r="BG50" s="286"/>
      <c r="BH50" s="286"/>
      <c r="BI50" s="286"/>
      <c r="BJ50" s="286"/>
      <c r="BK50" s="286"/>
    </row>
    <row r="51" spans="1:63" s="20" customFormat="1" hidden="1" x14ac:dyDescent="0.2">
      <c r="A51" s="1">
        <v>31</v>
      </c>
      <c r="B51" s="118"/>
      <c r="C51" s="24"/>
      <c r="D51" s="24"/>
      <c r="E51" s="24"/>
      <c r="F51" s="24"/>
      <c r="G51" s="24"/>
      <c r="H51" s="24"/>
      <c r="I51" s="17"/>
      <c r="J51" s="17"/>
      <c r="K51" s="17"/>
      <c r="L51" s="17"/>
      <c r="M51" s="17"/>
      <c r="N51" s="17"/>
      <c r="O51" s="17"/>
      <c r="P51" s="17"/>
      <c r="Q51" s="95"/>
      <c r="R51" s="82"/>
      <c r="S51" s="82"/>
      <c r="T51" s="82"/>
      <c r="U51" s="82"/>
      <c r="V51" s="82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52"/>
      <c r="AK51" s="52"/>
      <c r="AL51" s="285"/>
      <c r="AM51" s="285"/>
      <c r="AN51" s="286"/>
      <c r="AO51" s="286"/>
      <c r="AP51" s="286"/>
      <c r="AQ51" s="286"/>
      <c r="AR51" s="286"/>
      <c r="AS51" s="286"/>
      <c r="AT51" s="286"/>
      <c r="AU51" s="286"/>
      <c r="AV51" s="286"/>
      <c r="AW51" s="286"/>
      <c r="AX51" s="286"/>
      <c r="AY51" s="286"/>
      <c r="AZ51" s="286"/>
      <c r="BA51" s="286"/>
      <c r="BB51" s="286"/>
      <c r="BC51" s="286"/>
      <c r="BD51" s="286"/>
      <c r="BE51" s="286"/>
      <c r="BF51" s="286"/>
      <c r="BG51" s="286"/>
      <c r="BH51" s="286"/>
      <c r="BI51" s="286"/>
      <c r="BJ51" s="286"/>
      <c r="BK51" s="286"/>
    </row>
    <row r="52" spans="1:63" s="20" customFormat="1" hidden="1" x14ac:dyDescent="0.2">
      <c r="A52" s="1">
        <v>32</v>
      </c>
      <c r="B52" s="118"/>
      <c r="C52" s="24"/>
      <c r="D52" s="24"/>
      <c r="E52" s="24"/>
      <c r="F52" s="24"/>
      <c r="G52" s="24"/>
      <c r="H52" s="24"/>
      <c r="I52" s="17"/>
      <c r="J52" s="17"/>
      <c r="K52" s="17"/>
      <c r="L52" s="17"/>
      <c r="M52" s="17"/>
      <c r="N52" s="17"/>
      <c r="O52" s="17"/>
      <c r="P52" s="17"/>
      <c r="Q52" s="95"/>
      <c r="R52" s="82"/>
      <c r="S52" s="82"/>
      <c r="T52" s="82"/>
      <c r="U52" s="82"/>
      <c r="V52" s="82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52"/>
      <c r="AK52" s="52"/>
      <c r="AL52" s="285"/>
      <c r="AM52" s="285"/>
      <c r="AN52" s="286"/>
      <c r="AO52" s="286"/>
      <c r="AP52" s="286"/>
      <c r="AQ52" s="286"/>
      <c r="AR52" s="286"/>
      <c r="AS52" s="286"/>
      <c r="AT52" s="286"/>
      <c r="AU52" s="286"/>
      <c r="AV52" s="286"/>
      <c r="AW52" s="286"/>
      <c r="AX52" s="286"/>
      <c r="AY52" s="286"/>
      <c r="AZ52" s="286"/>
      <c r="BA52" s="286"/>
      <c r="BB52" s="286"/>
      <c r="BC52" s="286"/>
      <c r="BD52" s="286"/>
      <c r="BE52" s="286"/>
      <c r="BF52" s="286"/>
      <c r="BG52" s="286"/>
      <c r="BH52" s="286"/>
      <c r="BI52" s="286"/>
      <c r="BJ52" s="286"/>
      <c r="BK52" s="286"/>
    </row>
    <row r="53" spans="1:63" s="20" customFormat="1" hidden="1" x14ac:dyDescent="0.2">
      <c r="A53" s="1">
        <v>33</v>
      </c>
      <c r="B53" s="118"/>
      <c r="C53" s="24"/>
      <c r="D53" s="24"/>
      <c r="E53" s="24"/>
      <c r="F53" s="24"/>
      <c r="G53" s="24"/>
      <c r="H53" s="24"/>
      <c r="I53" s="17"/>
      <c r="J53" s="17"/>
      <c r="K53" s="17"/>
      <c r="L53" s="17"/>
      <c r="M53" s="17"/>
      <c r="N53" s="17"/>
      <c r="O53" s="17"/>
      <c r="P53" s="17"/>
      <c r="Q53" s="95"/>
      <c r="R53" s="82"/>
      <c r="S53" s="82"/>
      <c r="T53" s="82"/>
      <c r="U53" s="82"/>
      <c r="V53" s="82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52"/>
      <c r="AK53" s="52"/>
      <c r="AL53" s="285"/>
      <c r="AM53" s="285"/>
      <c r="AN53" s="286"/>
      <c r="AO53" s="286"/>
      <c r="AP53" s="286"/>
      <c r="AQ53" s="286"/>
      <c r="AR53" s="286"/>
      <c r="AS53" s="286"/>
      <c r="AT53" s="286"/>
      <c r="AU53" s="286"/>
      <c r="AV53" s="286"/>
      <c r="AW53" s="286"/>
      <c r="AX53" s="286"/>
      <c r="AY53" s="286"/>
      <c r="AZ53" s="286"/>
      <c r="BA53" s="286"/>
      <c r="BB53" s="286"/>
      <c r="BC53" s="286"/>
      <c r="BD53" s="286"/>
      <c r="BE53" s="286"/>
      <c r="BF53" s="286"/>
      <c r="BG53" s="286"/>
      <c r="BH53" s="286"/>
      <c r="BI53" s="286"/>
      <c r="BJ53" s="286"/>
      <c r="BK53" s="286"/>
    </row>
    <row r="54" spans="1:63" s="20" customFormat="1" hidden="1" x14ac:dyDescent="0.2">
      <c r="A54" s="1">
        <v>34</v>
      </c>
      <c r="B54" s="118"/>
      <c r="C54" s="24"/>
      <c r="D54" s="24"/>
      <c r="E54" s="24"/>
      <c r="F54" s="24"/>
      <c r="G54" s="24"/>
      <c r="H54" s="24"/>
      <c r="I54" s="17"/>
      <c r="J54" s="17"/>
      <c r="K54" s="17"/>
      <c r="L54" s="17"/>
      <c r="M54" s="17"/>
      <c r="N54" s="17"/>
      <c r="O54" s="17"/>
      <c r="P54" s="17"/>
      <c r="Q54" s="95"/>
      <c r="R54" s="82"/>
      <c r="S54" s="82"/>
      <c r="T54" s="82"/>
      <c r="U54" s="82"/>
      <c r="V54" s="82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52"/>
      <c r="AK54" s="52"/>
      <c r="AL54" s="285"/>
      <c r="AM54" s="285"/>
      <c r="AN54" s="286"/>
      <c r="AO54" s="286"/>
      <c r="AP54" s="286"/>
      <c r="AQ54" s="286"/>
      <c r="AR54" s="286"/>
      <c r="AS54" s="286"/>
      <c r="AT54" s="286"/>
      <c r="AU54" s="286"/>
      <c r="AV54" s="286"/>
      <c r="AW54" s="286"/>
      <c r="AX54" s="286"/>
      <c r="AY54" s="286"/>
      <c r="AZ54" s="286"/>
      <c r="BA54" s="286"/>
      <c r="BB54" s="286"/>
      <c r="BC54" s="286"/>
      <c r="BD54" s="286"/>
      <c r="BE54" s="286"/>
      <c r="BF54" s="286"/>
      <c r="BG54" s="286"/>
      <c r="BH54" s="286"/>
      <c r="BI54" s="286"/>
      <c r="BJ54" s="286"/>
      <c r="BK54" s="286"/>
    </row>
    <row r="55" spans="1:63" s="20" customFormat="1" hidden="1" x14ac:dyDescent="0.2">
      <c r="A55" s="1">
        <v>35</v>
      </c>
      <c r="B55" s="118"/>
      <c r="C55" s="24"/>
      <c r="D55" s="24"/>
      <c r="E55" s="24"/>
      <c r="F55" s="24"/>
      <c r="G55" s="24"/>
      <c r="H55" s="24"/>
      <c r="I55" s="17"/>
      <c r="J55" s="17"/>
      <c r="K55" s="17"/>
      <c r="L55" s="17"/>
      <c r="M55" s="17"/>
      <c r="N55" s="17"/>
      <c r="O55" s="17"/>
      <c r="P55" s="17"/>
      <c r="Q55" s="95"/>
      <c r="R55" s="82"/>
      <c r="S55" s="82"/>
      <c r="T55" s="82"/>
      <c r="U55" s="82"/>
      <c r="V55" s="82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52"/>
      <c r="AK55" s="52"/>
      <c r="AL55" s="285"/>
      <c r="AM55" s="285"/>
      <c r="AN55" s="286"/>
      <c r="AO55" s="286"/>
      <c r="AP55" s="286"/>
      <c r="AQ55" s="286"/>
      <c r="AR55" s="286"/>
      <c r="AS55" s="286"/>
      <c r="AT55" s="286"/>
      <c r="AU55" s="286"/>
      <c r="AV55" s="286"/>
      <c r="AW55" s="286"/>
      <c r="AX55" s="286"/>
      <c r="AY55" s="286"/>
      <c r="AZ55" s="286"/>
      <c r="BA55" s="286"/>
      <c r="BB55" s="286"/>
      <c r="BC55" s="286"/>
      <c r="BD55" s="286"/>
      <c r="BE55" s="286"/>
      <c r="BF55" s="286"/>
      <c r="BG55" s="286"/>
      <c r="BH55" s="286"/>
      <c r="BI55" s="286"/>
      <c r="BJ55" s="286"/>
      <c r="BK55" s="286"/>
    </row>
    <row r="56" spans="1:63" s="91" customFormat="1" ht="42.75" x14ac:dyDescent="0.25">
      <c r="A56" s="216"/>
      <c r="B56" s="261" t="s">
        <v>17</v>
      </c>
      <c r="C56" s="262"/>
      <c r="D56" s="263"/>
      <c r="E56" s="263"/>
      <c r="F56" s="263"/>
      <c r="G56" s="263"/>
      <c r="H56" s="263"/>
      <c r="I56" s="264"/>
      <c r="J56" s="264"/>
      <c r="K56" s="264"/>
      <c r="L56" s="264"/>
      <c r="M56" s="264"/>
      <c r="N56" s="264"/>
      <c r="O56" s="264"/>
      <c r="P56" s="264"/>
      <c r="Q56" s="264"/>
      <c r="R56" s="265"/>
      <c r="S56" s="266"/>
      <c r="T56" s="266"/>
      <c r="U56" s="266"/>
      <c r="V56" s="266"/>
      <c r="W56" s="264"/>
      <c r="X56" s="264"/>
      <c r="Y56" s="264"/>
      <c r="Z56" s="264"/>
      <c r="AA56" s="262"/>
      <c r="AB56" s="264"/>
      <c r="AC56" s="264"/>
      <c r="AD56" s="264"/>
      <c r="AE56" s="262"/>
      <c r="AF56" s="264"/>
      <c r="AG56" s="264"/>
      <c r="AH56" s="264"/>
      <c r="AI56" s="264"/>
      <c r="AJ56" s="264"/>
      <c r="AK56" s="264"/>
      <c r="AL56" s="291"/>
      <c r="AM56" s="291"/>
      <c r="AN56" s="291"/>
      <c r="AO56" s="291"/>
      <c r="AP56" s="291"/>
      <c r="AQ56" s="291"/>
      <c r="AR56" s="291"/>
      <c r="AS56" s="291"/>
      <c r="AT56" s="291"/>
      <c r="AU56" s="291"/>
      <c r="AV56" s="291"/>
      <c r="AW56" s="291"/>
      <c r="AX56" s="291"/>
      <c r="AY56" s="291"/>
      <c r="AZ56" s="291"/>
      <c r="BA56" s="291"/>
      <c r="BB56" s="291"/>
      <c r="BC56" s="291"/>
      <c r="BD56" s="291"/>
      <c r="BE56" s="291"/>
      <c r="BF56" s="291"/>
      <c r="BG56" s="291"/>
      <c r="BH56" s="291"/>
      <c r="BI56" s="291"/>
      <c r="BJ56" s="291"/>
      <c r="BK56" s="291"/>
    </row>
    <row r="57" spans="1:63" s="91" customFormat="1" ht="15" x14ac:dyDescent="0.25">
      <c r="A57" s="216"/>
      <c r="B57" s="268"/>
      <c r="C57" s="262"/>
      <c r="D57" s="263"/>
      <c r="E57" s="263"/>
      <c r="F57" s="263"/>
      <c r="G57" s="263"/>
      <c r="H57" s="263"/>
      <c r="I57" s="264"/>
      <c r="J57" s="264"/>
      <c r="K57" s="264"/>
      <c r="L57" s="264"/>
      <c r="M57" s="264"/>
      <c r="N57" s="264"/>
      <c r="O57" s="264"/>
      <c r="P57" s="264"/>
      <c r="Q57" s="264"/>
      <c r="R57" s="265"/>
      <c r="S57" s="266"/>
      <c r="T57" s="266"/>
      <c r="U57" s="266"/>
      <c r="V57" s="266"/>
      <c r="W57" s="264"/>
      <c r="X57" s="264"/>
      <c r="Y57" s="264"/>
      <c r="Z57" s="264"/>
      <c r="AA57" s="262"/>
      <c r="AB57" s="264"/>
      <c r="AC57" s="264"/>
      <c r="AD57" s="264"/>
      <c r="AE57" s="262"/>
      <c r="AF57" s="264"/>
      <c r="AG57" s="264"/>
      <c r="AH57" s="264"/>
      <c r="AI57" s="264"/>
      <c r="AJ57" s="264"/>
      <c r="AK57" s="264"/>
      <c r="AL57" s="291"/>
      <c r="AM57" s="291"/>
      <c r="AN57" s="291"/>
      <c r="AO57" s="291"/>
      <c r="AP57" s="291"/>
      <c r="AQ57" s="291"/>
      <c r="AR57" s="291"/>
      <c r="AS57" s="291"/>
      <c r="AT57" s="291"/>
      <c r="AU57" s="291"/>
      <c r="AV57" s="291"/>
      <c r="AW57" s="291"/>
      <c r="AX57" s="291"/>
      <c r="AY57" s="291"/>
      <c r="AZ57" s="291"/>
      <c r="BA57" s="291"/>
      <c r="BB57" s="291"/>
      <c r="BC57" s="291"/>
      <c r="BD57" s="291"/>
      <c r="BE57" s="291"/>
      <c r="BF57" s="291"/>
      <c r="BG57" s="291"/>
      <c r="BH57" s="291"/>
      <c r="BI57" s="291"/>
      <c r="BJ57" s="291"/>
      <c r="BK57" s="291"/>
    </row>
    <row r="58" spans="1:63" s="91" customFormat="1" ht="28.5" x14ac:dyDescent="0.25">
      <c r="A58" s="216" t="s">
        <v>15</v>
      </c>
      <c r="B58" s="261" t="s">
        <v>18</v>
      </c>
      <c r="C58" s="262"/>
      <c r="D58" s="263"/>
      <c r="E58" s="263"/>
      <c r="F58" s="263"/>
      <c r="G58" s="263"/>
      <c r="H58" s="263"/>
      <c r="I58" s="264"/>
      <c r="J58" s="264"/>
      <c r="K58" s="264"/>
      <c r="L58" s="264"/>
      <c r="M58" s="264"/>
      <c r="N58" s="264"/>
      <c r="O58" s="264"/>
      <c r="P58" s="264"/>
      <c r="Q58" s="264"/>
      <c r="R58" s="265"/>
      <c r="S58" s="266"/>
      <c r="T58" s="266"/>
      <c r="U58" s="266"/>
      <c r="V58" s="266"/>
      <c r="W58" s="264"/>
      <c r="X58" s="264"/>
      <c r="Y58" s="264"/>
      <c r="Z58" s="264"/>
      <c r="AA58" s="262"/>
      <c r="AB58" s="264"/>
      <c r="AC58" s="264"/>
      <c r="AD58" s="264"/>
      <c r="AE58" s="262"/>
      <c r="AF58" s="264"/>
      <c r="AG58" s="264"/>
      <c r="AH58" s="264"/>
      <c r="AI58" s="264"/>
      <c r="AJ58" s="264"/>
      <c r="AK58" s="264"/>
      <c r="AL58" s="291"/>
      <c r="AM58" s="291"/>
      <c r="AN58" s="291"/>
      <c r="AO58" s="291"/>
      <c r="AP58" s="291"/>
      <c r="AQ58" s="291"/>
      <c r="AR58" s="291"/>
      <c r="AS58" s="291"/>
      <c r="AT58" s="291"/>
      <c r="AU58" s="291"/>
      <c r="AV58" s="291"/>
      <c r="AW58" s="291"/>
      <c r="AX58" s="291"/>
      <c r="AY58" s="291"/>
      <c r="AZ58" s="291"/>
      <c r="BA58" s="291"/>
      <c r="BB58" s="291"/>
      <c r="BC58" s="291"/>
      <c r="BD58" s="291"/>
      <c r="BE58" s="291"/>
      <c r="BF58" s="291"/>
      <c r="BG58" s="291"/>
      <c r="BH58" s="291"/>
      <c r="BI58" s="291"/>
      <c r="BJ58" s="291"/>
      <c r="BK58" s="291"/>
    </row>
    <row r="59" spans="1:63" s="91" customFormat="1" ht="15" x14ac:dyDescent="0.25">
      <c r="A59" s="216"/>
      <c r="B59" s="268"/>
      <c r="C59" s="262"/>
      <c r="D59" s="263"/>
      <c r="E59" s="263"/>
      <c r="F59" s="263"/>
      <c r="G59" s="263"/>
      <c r="H59" s="263"/>
      <c r="I59" s="264"/>
      <c r="J59" s="264"/>
      <c r="K59" s="264"/>
      <c r="L59" s="264"/>
      <c r="M59" s="264"/>
      <c r="N59" s="264"/>
      <c r="O59" s="264"/>
      <c r="P59" s="264"/>
      <c r="Q59" s="264"/>
      <c r="R59" s="265"/>
      <c r="S59" s="266"/>
      <c r="T59" s="266"/>
      <c r="U59" s="266"/>
      <c r="V59" s="266"/>
      <c r="W59" s="264"/>
      <c r="X59" s="264"/>
      <c r="Y59" s="264"/>
      <c r="Z59" s="264"/>
      <c r="AA59" s="262"/>
      <c r="AB59" s="264"/>
      <c r="AC59" s="264"/>
      <c r="AD59" s="264"/>
      <c r="AE59" s="262"/>
      <c r="AF59" s="264"/>
      <c r="AG59" s="264"/>
      <c r="AH59" s="264"/>
      <c r="AI59" s="264"/>
      <c r="AJ59" s="264"/>
      <c r="AK59" s="264"/>
      <c r="AL59" s="291"/>
      <c r="AM59" s="291"/>
      <c r="AN59" s="291"/>
      <c r="AO59" s="291"/>
      <c r="AP59" s="291"/>
      <c r="AQ59" s="291"/>
      <c r="AR59" s="291"/>
      <c r="AS59" s="291"/>
      <c r="AT59" s="291"/>
      <c r="AU59" s="291"/>
      <c r="AV59" s="291"/>
      <c r="AW59" s="291"/>
      <c r="AX59" s="291"/>
      <c r="AY59" s="291"/>
      <c r="AZ59" s="291"/>
      <c r="BA59" s="291"/>
      <c r="BB59" s="291"/>
      <c r="BC59" s="291"/>
      <c r="BD59" s="291"/>
      <c r="BE59" s="291"/>
      <c r="BF59" s="291"/>
      <c r="BG59" s="291"/>
      <c r="BH59" s="291"/>
      <c r="BI59" s="291"/>
      <c r="BJ59" s="291"/>
      <c r="BK59" s="291"/>
    </row>
    <row r="60" spans="1:63" s="91" customFormat="1" ht="57" x14ac:dyDescent="0.25">
      <c r="A60" s="279" t="s">
        <v>20</v>
      </c>
      <c r="B60" s="121" t="s">
        <v>19</v>
      </c>
      <c r="C60" s="263"/>
      <c r="D60" s="263"/>
      <c r="E60" s="263"/>
      <c r="F60" s="263"/>
      <c r="G60" s="263"/>
      <c r="H60" s="263"/>
      <c r="I60" s="264"/>
      <c r="J60" s="264"/>
      <c r="K60" s="264"/>
      <c r="L60" s="264"/>
      <c r="M60" s="264"/>
      <c r="N60" s="264"/>
      <c r="O60" s="264"/>
      <c r="P60" s="264"/>
      <c r="Q60" s="264"/>
      <c r="R60" s="265"/>
      <c r="S60" s="266"/>
      <c r="T60" s="266"/>
      <c r="U60" s="266"/>
      <c r="V60" s="266"/>
      <c r="W60" s="264"/>
      <c r="X60" s="264"/>
      <c r="Y60" s="264"/>
      <c r="Z60" s="264"/>
      <c r="AA60" s="264"/>
      <c r="AB60" s="264"/>
      <c r="AC60" s="264"/>
      <c r="AD60" s="264"/>
      <c r="AE60" s="264"/>
      <c r="AF60" s="264"/>
      <c r="AG60" s="264"/>
      <c r="AH60" s="264"/>
      <c r="AI60" s="264"/>
      <c r="AJ60" s="264"/>
      <c r="AK60" s="264"/>
      <c r="AL60" s="291"/>
      <c r="AM60" s="291"/>
      <c r="AN60" s="291"/>
      <c r="AO60" s="291"/>
      <c r="AP60" s="291"/>
      <c r="AQ60" s="291"/>
      <c r="AR60" s="291"/>
      <c r="AS60" s="291"/>
      <c r="AT60" s="291"/>
      <c r="AU60" s="291"/>
      <c r="AV60" s="291"/>
      <c r="AW60" s="291"/>
      <c r="AX60" s="291"/>
      <c r="AY60" s="291"/>
      <c r="AZ60" s="291"/>
      <c r="BA60" s="291"/>
      <c r="BB60" s="291"/>
      <c r="BC60" s="291"/>
      <c r="BD60" s="291"/>
      <c r="BE60" s="291"/>
      <c r="BF60" s="291"/>
      <c r="BG60" s="291"/>
      <c r="BH60" s="291"/>
      <c r="BI60" s="291"/>
      <c r="BJ60" s="291"/>
      <c r="BK60" s="291"/>
    </row>
    <row r="61" spans="1:63" s="91" customFormat="1" ht="15" x14ac:dyDescent="0.25">
      <c r="A61" s="279"/>
      <c r="B61" s="220"/>
      <c r="C61" s="263"/>
      <c r="D61" s="263"/>
      <c r="E61" s="263"/>
      <c r="F61" s="263"/>
      <c r="G61" s="263"/>
      <c r="H61" s="263"/>
      <c r="I61" s="264"/>
      <c r="J61" s="264"/>
      <c r="K61" s="264"/>
      <c r="L61" s="264"/>
      <c r="M61" s="264"/>
      <c r="N61" s="264"/>
      <c r="O61" s="264"/>
      <c r="P61" s="264"/>
      <c r="Q61" s="264"/>
      <c r="R61" s="265"/>
      <c r="S61" s="266"/>
      <c r="T61" s="266"/>
      <c r="U61" s="266"/>
      <c r="V61" s="266"/>
      <c r="W61" s="264"/>
      <c r="X61" s="264"/>
      <c r="Y61" s="264"/>
      <c r="Z61" s="264"/>
      <c r="AA61" s="264"/>
      <c r="AB61" s="264"/>
      <c r="AC61" s="264"/>
      <c r="AD61" s="264"/>
      <c r="AE61" s="264"/>
      <c r="AF61" s="264"/>
      <c r="AG61" s="264"/>
      <c r="AH61" s="264"/>
      <c r="AI61" s="264"/>
      <c r="AJ61" s="264"/>
      <c r="AK61" s="264"/>
      <c r="AL61" s="291"/>
      <c r="AM61" s="291"/>
      <c r="AN61" s="291"/>
      <c r="AO61" s="291"/>
      <c r="AP61" s="291"/>
      <c r="AQ61" s="291"/>
      <c r="AR61" s="291"/>
      <c r="AS61" s="291"/>
      <c r="AT61" s="291"/>
      <c r="AU61" s="291"/>
      <c r="AV61" s="291"/>
      <c r="AW61" s="291"/>
      <c r="AX61" s="291"/>
      <c r="AY61" s="291"/>
      <c r="AZ61" s="291"/>
      <c r="BA61" s="291"/>
      <c r="BB61" s="291"/>
      <c r="BC61" s="291"/>
      <c r="BD61" s="291"/>
      <c r="BE61" s="291"/>
      <c r="BF61" s="291"/>
      <c r="BG61" s="291"/>
      <c r="BH61" s="291"/>
      <c r="BI61" s="291"/>
      <c r="BJ61" s="291"/>
      <c r="BK61" s="291"/>
    </row>
    <row r="62" spans="1:63" s="91" customFormat="1" ht="15" x14ac:dyDescent="0.25">
      <c r="A62" s="264" t="s">
        <v>21</v>
      </c>
      <c r="B62" s="121" t="s">
        <v>23</v>
      </c>
      <c r="C62" s="263"/>
      <c r="D62" s="263"/>
      <c r="E62" s="263"/>
      <c r="F62" s="263"/>
      <c r="G62" s="263"/>
      <c r="H62" s="263"/>
      <c r="I62" s="264"/>
      <c r="J62" s="264"/>
      <c r="K62" s="264"/>
      <c r="L62" s="264"/>
      <c r="M62" s="264"/>
      <c r="N62" s="264"/>
      <c r="O62" s="264"/>
      <c r="P62" s="264"/>
      <c r="Q62" s="264"/>
      <c r="R62" s="265"/>
      <c r="S62" s="266"/>
      <c r="T62" s="266"/>
      <c r="U62" s="266"/>
      <c r="V62" s="266"/>
      <c r="W62" s="264"/>
      <c r="X62" s="264"/>
      <c r="Y62" s="264"/>
      <c r="Z62" s="264"/>
      <c r="AA62" s="264"/>
      <c r="AB62" s="264"/>
      <c r="AC62" s="264"/>
      <c r="AD62" s="264"/>
      <c r="AE62" s="264"/>
      <c r="AF62" s="264"/>
      <c r="AG62" s="264"/>
      <c r="AH62" s="264"/>
      <c r="AI62" s="264"/>
      <c r="AJ62" s="264"/>
      <c r="AK62" s="264"/>
      <c r="AL62" s="291"/>
      <c r="AM62" s="291"/>
      <c r="AN62" s="291"/>
      <c r="AO62" s="291"/>
      <c r="AP62" s="291"/>
      <c r="AQ62" s="291"/>
      <c r="AR62" s="291"/>
      <c r="AS62" s="291"/>
      <c r="AT62" s="291"/>
      <c r="AU62" s="291"/>
      <c r="AV62" s="291"/>
      <c r="AW62" s="291"/>
      <c r="AX62" s="291"/>
      <c r="AY62" s="291"/>
      <c r="AZ62" s="291"/>
      <c r="BA62" s="291"/>
      <c r="BB62" s="291"/>
      <c r="BC62" s="291"/>
      <c r="BD62" s="291"/>
      <c r="BE62" s="291"/>
      <c r="BF62" s="291"/>
      <c r="BG62" s="291"/>
      <c r="BH62" s="291"/>
      <c r="BI62" s="291"/>
      <c r="BJ62" s="291"/>
      <c r="BK62" s="291"/>
    </row>
    <row r="63" spans="1:63" s="91" customFormat="1" ht="28.5" x14ac:dyDescent="0.25">
      <c r="A63" s="270" t="s">
        <v>22</v>
      </c>
      <c r="B63" s="121" t="s">
        <v>16</v>
      </c>
      <c r="C63" s="263"/>
      <c r="D63" s="263"/>
      <c r="E63" s="263"/>
      <c r="F63" s="263"/>
      <c r="G63" s="263"/>
      <c r="H63" s="263"/>
      <c r="I63" s="264"/>
      <c r="J63" s="264"/>
      <c r="K63" s="264"/>
      <c r="L63" s="264"/>
      <c r="M63" s="264"/>
      <c r="N63" s="264"/>
      <c r="O63" s="264"/>
      <c r="P63" s="264"/>
      <c r="Q63" s="264"/>
      <c r="R63" s="265"/>
      <c r="S63" s="266"/>
      <c r="T63" s="266"/>
      <c r="U63" s="266"/>
      <c r="V63" s="266"/>
      <c r="W63" s="264"/>
      <c r="X63" s="264"/>
      <c r="Y63" s="264"/>
      <c r="Z63" s="264"/>
      <c r="AA63" s="264"/>
      <c r="AB63" s="264"/>
      <c r="AC63" s="264"/>
      <c r="AD63" s="264"/>
      <c r="AE63" s="264"/>
      <c r="AF63" s="264"/>
      <c r="AG63" s="264"/>
      <c r="AH63" s="264"/>
      <c r="AI63" s="264"/>
      <c r="AJ63" s="264"/>
      <c r="AK63" s="264"/>
      <c r="AL63" s="291"/>
      <c r="AM63" s="291"/>
      <c r="AN63" s="291"/>
      <c r="AO63" s="291"/>
      <c r="AP63" s="291"/>
      <c r="AQ63" s="291"/>
      <c r="AR63" s="291"/>
      <c r="AS63" s="291"/>
      <c r="AT63" s="291"/>
      <c r="AU63" s="291"/>
      <c r="AV63" s="291"/>
      <c r="AW63" s="291"/>
      <c r="AX63" s="291"/>
      <c r="AY63" s="291"/>
      <c r="AZ63" s="291"/>
      <c r="BA63" s="291"/>
      <c r="BB63" s="291"/>
      <c r="BC63" s="291"/>
      <c r="BD63" s="291"/>
      <c r="BE63" s="291"/>
      <c r="BF63" s="291"/>
      <c r="BG63" s="291"/>
      <c r="BH63" s="291"/>
      <c r="BI63" s="291"/>
      <c r="BJ63" s="291"/>
      <c r="BK63" s="291"/>
    </row>
    <row r="64" spans="1:63" s="277" customFormat="1" ht="15" x14ac:dyDescent="0.25">
      <c r="A64" s="264" t="s">
        <v>24</v>
      </c>
      <c r="B64" s="257" t="s">
        <v>25</v>
      </c>
      <c r="C64" s="263"/>
      <c r="D64" s="271"/>
      <c r="E64" s="271"/>
      <c r="F64" s="271"/>
      <c r="G64" s="271"/>
      <c r="H64" s="271"/>
      <c r="I64" s="272"/>
      <c r="J64" s="272"/>
      <c r="K64" s="272"/>
      <c r="L64" s="272"/>
      <c r="M64" s="272"/>
      <c r="N64" s="272"/>
      <c r="O64" s="272"/>
      <c r="P64" s="272"/>
      <c r="Q64" s="272"/>
      <c r="R64" s="281"/>
      <c r="S64" s="282"/>
      <c r="T64" s="282"/>
      <c r="U64" s="266"/>
      <c r="V64" s="282"/>
      <c r="W64" s="272"/>
      <c r="X64" s="272"/>
      <c r="Y64" s="272"/>
      <c r="Z64" s="272"/>
      <c r="AA64" s="272"/>
      <c r="AB64" s="276"/>
      <c r="AC64" s="276"/>
      <c r="AD64" s="272"/>
      <c r="AE64" s="272"/>
      <c r="AF64" s="264"/>
      <c r="AG64" s="272"/>
      <c r="AH64" s="272"/>
      <c r="AI64" s="272"/>
      <c r="AJ64" s="272"/>
      <c r="AK64" s="272"/>
      <c r="AL64" s="291"/>
      <c r="AM64" s="291"/>
      <c r="AN64" s="291"/>
      <c r="AO64" s="291"/>
      <c r="AP64" s="291"/>
      <c r="AQ64" s="291"/>
      <c r="AR64" s="291"/>
      <c r="AS64" s="291"/>
      <c r="AT64" s="291"/>
      <c r="AU64" s="291"/>
      <c r="AV64" s="291"/>
      <c r="AW64" s="291"/>
      <c r="AX64" s="291"/>
      <c r="AY64" s="291"/>
      <c r="AZ64" s="291"/>
      <c r="BA64" s="291"/>
      <c r="BB64" s="291"/>
      <c r="BC64" s="291"/>
      <c r="BD64" s="291"/>
      <c r="BE64" s="291"/>
      <c r="BF64" s="291"/>
      <c r="BG64" s="291"/>
      <c r="BH64" s="291"/>
      <c r="BI64" s="291"/>
      <c r="BJ64" s="291"/>
      <c r="BK64" s="291"/>
    </row>
    <row r="65" spans="1:63" s="277" customFormat="1" ht="15" x14ac:dyDescent="0.25">
      <c r="A65" s="279"/>
      <c r="B65" s="278"/>
      <c r="C65" s="263"/>
      <c r="D65" s="271"/>
      <c r="E65" s="271"/>
      <c r="F65" s="271"/>
      <c r="G65" s="271"/>
      <c r="H65" s="271"/>
      <c r="I65" s="272"/>
      <c r="J65" s="272"/>
      <c r="K65" s="272"/>
      <c r="L65" s="272"/>
      <c r="M65" s="272"/>
      <c r="N65" s="272"/>
      <c r="O65" s="272"/>
      <c r="P65" s="272"/>
      <c r="Q65" s="272"/>
      <c r="R65" s="281"/>
      <c r="S65" s="282"/>
      <c r="T65" s="282"/>
      <c r="U65" s="266"/>
      <c r="V65" s="282"/>
      <c r="W65" s="272"/>
      <c r="X65" s="272"/>
      <c r="Y65" s="272"/>
      <c r="Z65" s="272"/>
      <c r="AA65" s="272"/>
      <c r="AB65" s="276"/>
      <c r="AC65" s="276"/>
      <c r="AD65" s="272"/>
      <c r="AE65" s="272"/>
      <c r="AF65" s="264"/>
      <c r="AG65" s="272"/>
      <c r="AH65" s="272"/>
      <c r="AI65" s="272"/>
      <c r="AJ65" s="272"/>
      <c r="AK65" s="272"/>
      <c r="AL65" s="291"/>
      <c r="AM65" s="291"/>
      <c r="AN65" s="291"/>
      <c r="AO65" s="291"/>
      <c r="AP65" s="291"/>
      <c r="AQ65" s="291"/>
      <c r="AR65" s="291"/>
      <c r="AS65" s="291"/>
      <c r="AT65" s="291"/>
      <c r="AU65" s="291"/>
      <c r="AV65" s="291"/>
      <c r="AW65" s="291"/>
      <c r="AX65" s="291"/>
      <c r="AY65" s="291"/>
      <c r="AZ65" s="291"/>
      <c r="BA65" s="291"/>
      <c r="BB65" s="291"/>
      <c r="BC65" s="291"/>
      <c r="BD65" s="291"/>
      <c r="BE65" s="291"/>
      <c r="BF65" s="291"/>
      <c r="BG65" s="291"/>
      <c r="BH65" s="291"/>
      <c r="BI65" s="291"/>
      <c r="BJ65" s="291"/>
      <c r="BK65" s="291"/>
    </row>
    <row r="66" spans="1:63" s="277" customFormat="1" ht="15" x14ac:dyDescent="0.25">
      <c r="A66" s="279"/>
      <c r="B66" s="257" t="s">
        <v>26</v>
      </c>
      <c r="C66" s="263"/>
      <c r="D66" s="271"/>
      <c r="E66" s="271"/>
      <c r="F66" s="271"/>
      <c r="G66" s="271"/>
      <c r="H66" s="271"/>
      <c r="I66" s="272"/>
      <c r="J66" s="272"/>
      <c r="K66" s="272"/>
      <c r="L66" s="272"/>
      <c r="M66" s="272"/>
      <c r="N66" s="272"/>
      <c r="O66" s="272"/>
      <c r="P66" s="272"/>
      <c r="Q66" s="272"/>
      <c r="R66" s="281"/>
      <c r="S66" s="282"/>
      <c r="T66" s="282"/>
      <c r="U66" s="266"/>
      <c r="V66" s="282"/>
      <c r="W66" s="272"/>
      <c r="X66" s="272"/>
      <c r="Y66" s="272"/>
      <c r="Z66" s="272"/>
      <c r="AA66" s="272"/>
      <c r="AB66" s="276"/>
      <c r="AC66" s="276"/>
      <c r="AD66" s="272"/>
      <c r="AE66" s="272"/>
      <c r="AF66" s="264"/>
      <c r="AG66" s="272"/>
      <c r="AH66" s="272"/>
      <c r="AI66" s="272"/>
      <c r="AJ66" s="272"/>
      <c r="AK66" s="272"/>
      <c r="AL66" s="291"/>
      <c r="AM66" s="291"/>
      <c r="AN66" s="291"/>
      <c r="AO66" s="291"/>
      <c r="AP66" s="291"/>
      <c r="AQ66" s="291"/>
      <c r="AR66" s="291"/>
      <c r="AS66" s="291"/>
      <c r="AT66" s="291"/>
      <c r="AU66" s="291"/>
      <c r="AV66" s="291"/>
      <c r="AW66" s="291"/>
      <c r="AX66" s="291"/>
      <c r="AY66" s="291"/>
      <c r="AZ66" s="291"/>
      <c r="BA66" s="291"/>
      <c r="BB66" s="291"/>
      <c r="BC66" s="291"/>
      <c r="BD66" s="291"/>
      <c r="BE66" s="291"/>
      <c r="BF66" s="291"/>
      <c r="BG66" s="291"/>
      <c r="BH66" s="291"/>
      <c r="BI66" s="291"/>
      <c r="BJ66" s="291"/>
      <c r="BK66" s="291"/>
    </row>
    <row r="67" spans="1:63" s="277" customFormat="1" ht="42.75" x14ac:dyDescent="0.25">
      <c r="A67" s="279"/>
      <c r="B67" s="257" t="s">
        <v>27</v>
      </c>
      <c r="C67" s="263"/>
      <c r="D67" s="271"/>
      <c r="E67" s="271"/>
      <c r="F67" s="271"/>
      <c r="G67" s="271"/>
      <c r="H67" s="271"/>
      <c r="I67" s="272"/>
      <c r="J67" s="272"/>
      <c r="K67" s="272"/>
      <c r="L67" s="272"/>
      <c r="M67" s="272"/>
      <c r="N67" s="272"/>
      <c r="O67" s="272"/>
      <c r="P67" s="272"/>
      <c r="Q67" s="272"/>
      <c r="R67" s="281"/>
      <c r="S67" s="282"/>
      <c r="T67" s="282"/>
      <c r="U67" s="266"/>
      <c r="V67" s="282"/>
      <c r="W67" s="272"/>
      <c r="X67" s="272"/>
      <c r="Y67" s="272"/>
      <c r="Z67" s="272"/>
      <c r="AA67" s="272"/>
      <c r="AB67" s="276"/>
      <c r="AC67" s="276"/>
      <c r="AD67" s="272"/>
      <c r="AE67" s="272"/>
      <c r="AF67" s="264"/>
      <c r="AG67" s="272"/>
      <c r="AH67" s="272"/>
      <c r="AI67" s="272"/>
      <c r="AJ67" s="272"/>
      <c r="AK67" s="272"/>
      <c r="AL67" s="291"/>
      <c r="AM67" s="291"/>
      <c r="AN67" s="291"/>
      <c r="AO67" s="291"/>
      <c r="AP67" s="291"/>
      <c r="AQ67" s="291"/>
      <c r="AR67" s="291"/>
      <c r="AS67" s="291"/>
      <c r="AT67" s="291"/>
      <c r="AU67" s="291"/>
      <c r="AV67" s="291"/>
      <c r="AW67" s="291"/>
      <c r="AX67" s="291"/>
      <c r="AY67" s="291"/>
      <c r="AZ67" s="291"/>
      <c r="BA67" s="291"/>
      <c r="BB67" s="291"/>
      <c r="BC67" s="291"/>
      <c r="BD67" s="291"/>
      <c r="BE67" s="291"/>
      <c r="BF67" s="291"/>
      <c r="BG67" s="291"/>
      <c r="BH67" s="291"/>
      <c r="BI67" s="291"/>
      <c r="BJ67" s="291"/>
      <c r="BK67" s="291"/>
    </row>
    <row r="68" spans="1:63" s="277" customFormat="1" ht="15" x14ac:dyDescent="0.25">
      <c r="A68" s="279"/>
      <c r="B68" s="278"/>
      <c r="C68" s="263"/>
      <c r="D68" s="271"/>
      <c r="E68" s="271"/>
      <c r="F68" s="271"/>
      <c r="G68" s="271"/>
      <c r="H68" s="271"/>
      <c r="I68" s="272"/>
      <c r="J68" s="272"/>
      <c r="K68" s="272"/>
      <c r="L68" s="272"/>
      <c r="M68" s="272"/>
      <c r="N68" s="272"/>
      <c r="O68" s="272"/>
      <c r="P68" s="272"/>
      <c r="Q68" s="272"/>
      <c r="R68" s="273"/>
      <c r="S68" s="274"/>
      <c r="T68" s="274"/>
      <c r="U68" s="275"/>
      <c r="V68" s="274"/>
      <c r="W68" s="272"/>
      <c r="X68" s="272"/>
      <c r="Y68" s="272"/>
      <c r="Z68" s="272"/>
      <c r="AA68" s="272"/>
      <c r="AB68" s="276"/>
      <c r="AC68" s="276"/>
      <c r="AD68" s="272"/>
      <c r="AE68" s="272"/>
      <c r="AF68" s="264"/>
      <c r="AG68" s="272"/>
      <c r="AH68" s="272"/>
      <c r="AI68" s="272"/>
      <c r="AJ68" s="272"/>
      <c r="AK68" s="272"/>
      <c r="AL68" s="291"/>
      <c r="AM68" s="291"/>
      <c r="AN68" s="291"/>
      <c r="AO68" s="291"/>
      <c r="AP68" s="291"/>
      <c r="AQ68" s="291"/>
      <c r="AR68" s="291"/>
      <c r="AS68" s="291"/>
      <c r="AT68" s="291"/>
      <c r="AU68" s="291"/>
      <c r="AV68" s="291"/>
      <c r="AW68" s="291"/>
      <c r="AX68" s="291"/>
      <c r="AY68" s="291"/>
      <c r="AZ68" s="291"/>
      <c r="BA68" s="291"/>
      <c r="BB68" s="291"/>
      <c r="BC68" s="291"/>
      <c r="BD68" s="291"/>
      <c r="BE68" s="291"/>
      <c r="BF68" s="291"/>
      <c r="BG68" s="291"/>
      <c r="BH68" s="291"/>
      <c r="BI68" s="291"/>
      <c r="BJ68" s="291"/>
      <c r="BK68" s="291"/>
    </row>
  </sheetData>
  <mergeCells count="56">
    <mergeCell ref="AK12:AK14"/>
    <mergeCell ref="AE12:AE14"/>
    <mergeCell ref="AF12:AF14"/>
    <mergeCell ref="AG12:AG14"/>
    <mergeCell ref="AI12:AI14"/>
    <mergeCell ref="AJ12:AJ14"/>
    <mergeCell ref="AH12:AH14"/>
    <mergeCell ref="W12:W14"/>
    <mergeCell ref="X12:X14"/>
    <mergeCell ref="Z12:Z14"/>
    <mergeCell ref="AA12:AA14"/>
    <mergeCell ref="AB12:AB14"/>
    <mergeCell ref="AC12:AC14"/>
    <mergeCell ref="Q12:Q14"/>
    <mergeCell ref="R12:R14"/>
    <mergeCell ref="S12:S14"/>
    <mergeCell ref="T12:T14"/>
    <mergeCell ref="U12:U14"/>
    <mergeCell ref="V12:V14"/>
    <mergeCell ref="I12:I14"/>
    <mergeCell ref="K12:K14"/>
    <mergeCell ref="L12:L14"/>
    <mergeCell ref="M12:M14"/>
    <mergeCell ref="O12:O14"/>
    <mergeCell ref="P12:P14"/>
    <mergeCell ref="N12:N14"/>
    <mergeCell ref="W11:Z11"/>
    <mergeCell ref="AA11:AD11"/>
    <mergeCell ref="AE11:AI11"/>
    <mergeCell ref="AJ11:AK11"/>
    <mergeCell ref="B12:B13"/>
    <mergeCell ref="C12:C14"/>
    <mergeCell ref="D12:D14"/>
    <mergeCell ref="F12:F14"/>
    <mergeCell ref="G12:G14"/>
    <mergeCell ref="H12:H14"/>
    <mergeCell ref="AF9:AK9"/>
    <mergeCell ref="A10:A14"/>
    <mergeCell ref="B10:B11"/>
    <mergeCell ref="C10:Q10"/>
    <mergeCell ref="R10:V11"/>
    <mergeCell ref="W10:AK10"/>
    <mergeCell ref="C11:F11"/>
    <mergeCell ref="G11:J11"/>
    <mergeCell ref="K11:O11"/>
    <mergeCell ref="P11:Q11"/>
    <mergeCell ref="E12:E14"/>
    <mergeCell ref="J12:J14"/>
    <mergeCell ref="Y12:Y14"/>
    <mergeCell ref="AD12:AD14"/>
    <mergeCell ref="AE1:AK1"/>
    <mergeCell ref="A3:AI3"/>
    <mergeCell ref="AF5:AK5"/>
    <mergeCell ref="AE6:AK6"/>
    <mergeCell ref="AF7:AK7"/>
    <mergeCell ref="AF8:AK8"/>
  </mergeCells>
  <pageMargins left="0.70866141732283472" right="0.70866141732283472" top="0.74803149606299213" bottom="0.74803149606299213" header="0.31496062992125984" footer="0.31496062992125984"/>
  <pageSetup paperSize="287" scale="65" fitToHeight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9"/>
  <sheetViews>
    <sheetView topLeftCell="A4" workbookViewId="0">
      <selection activeCell="B7" sqref="B7:B8"/>
    </sheetView>
  </sheetViews>
  <sheetFormatPr defaultRowHeight="12.75" x14ac:dyDescent="0.2"/>
  <cols>
    <col min="1" max="1" width="4" style="8" customWidth="1"/>
    <col min="2" max="2" width="36.7109375" style="38" customWidth="1"/>
    <col min="3" max="3" width="6.7109375" style="23" customWidth="1"/>
    <col min="4" max="4" width="7.28515625" style="27" customWidth="1"/>
    <col min="5" max="5" width="5.85546875" style="27" customWidth="1"/>
    <col min="6" max="6" width="6.5703125" style="27" customWidth="1"/>
    <col min="7" max="7" width="6.28515625" style="27" customWidth="1"/>
    <col min="8" max="8" width="7.28515625" style="27" customWidth="1"/>
    <col min="9" max="9" width="9.5703125" style="14" customWidth="1"/>
    <col min="10" max="10" width="7.85546875" style="14" customWidth="1"/>
    <col min="11" max="11" width="6.7109375" style="14" customWidth="1"/>
    <col min="12" max="13" width="7.28515625" style="14" customWidth="1"/>
    <col min="14" max="14" width="6.7109375" style="14" customWidth="1"/>
    <col min="15" max="15" width="6.5703125" style="14" customWidth="1"/>
    <col min="16" max="16" width="6" style="14" customWidth="1"/>
    <col min="17" max="17" width="9.85546875" style="14" customWidth="1"/>
    <col min="18" max="18" width="14.140625" style="102" customWidth="1"/>
    <col min="19" max="19" width="8.85546875" style="103" customWidth="1"/>
    <col min="20" max="20" width="12.7109375" style="103" customWidth="1"/>
    <col min="21" max="21" width="11.85546875" style="99" customWidth="1"/>
    <col min="22" max="22" width="10.7109375" style="14" customWidth="1"/>
    <col min="23" max="23" width="6.7109375" style="14" customWidth="1"/>
    <col min="24" max="24" width="7.28515625" style="14" customWidth="1"/>
    <col min="25" max="25" width="6.42578125" style="14" customWidth="1"/>
    <col min="26" max="26" width="6.5703125" style="14" customWidth="1"/>
    <col min="27" max="27" width="6.28515625" style="14" customWidth="1"/>
    <col min="28" max="28" width="6.28515625" style="18" customWidth="1"/>
    <col min="29" max="29" width="9.140625" style="18" customWidth="1"/>
    <col min="30" max="30" width="7.7109375" style="14" customWidth="1"/>
    <col min="31" max="31" width="6.7109375" style="14" customWidth="1"/>
    <col min="32" max="32" width="7.42578125" style="15" customWidth="1"/>
    <col min="33" max="33" width="4.7109375" style="14" customWidth="1"/>
    <col min="34" max="34" width="7.28515625" style="14" customWidth="1"/>
    <col min="35" max="35" width="6.140625" style="14" customWidth="1"/>
    <col min="36" max="36" width="6.28515625" style="14" customWidth="1"/>
    <col min="37" max="37" width="9.140625" style="14" customWidth="1"/>
    <col min="38" max="40" width="9.140625" style="8" customWidth="1"/>
  </cols>
  <sheetData>
    <row r="1" spans="1:40" s="20" customFormat="1" ht="42" customHeight="1" x14ac:dyDescent="0.2">
      <c r="A1" s="13"/>
      <c r="B1" s="36"/>
      <c r="C1" s="23"/>
      <c r="D1" s="23"/>
      <c r="E1" s="23"/>
      <c r="F1" s="23"/>
      <c r="G1" s="23"/>
      <c r="H1" s="23"/>
      <c r="I1" s="15"/>
      <c r="J1" s="15"/>
      <c r="K1" s="15"/>
      <c r="L1" s="15"/>
      <c r="M1" s="15"/>
      <c r="N1" s="15"/>
      <c r="O1" s="15"/>
      <c r="P1" s="15"/>
      <c r="Q1" s="15"/>
      <c r="R1" s="98"/>
      <c r="S1" s="99"/>
      <c r="T1" s="99"/>
      <c r="U1" s="99"/>
      <c r="V1" s="15"/>
      <c r="W1" s="15"/>
      <c r="X1" s="15"/>
      <c r="Y1" s="15"/>
      <c r="Z1" s="15"/>
      <c r="AA1" s="15"/>
      <c r="AB1" s="15"/>
      <c r="AC1" s="15"/>
      <c r="AD1" s="15"/>
      <c r="AE1" s="379" t="s">
        <v>86</v>
      </c>
      <c r="AF1" s="380"/>
      <c r="AG1" s="380"/>
      <c r="AH1" s="380"/>
      <c r="AI1" s="380"/>
      <c r="AJ1" s="380"/>
      <c r="AK1" s="380"/>
      <c r="AL1" s="13"/>
      <c r="AM1" s="13"/>
      <c r="AN1" s="13"/>
    </row>
    <row r="2" spans="1:40" s="20" customFormat="1" x14ac:dyDescent="0.2">
      <c r="A2" s="13"/>
      <c r="B2" s="36"/>
      <c r="C2" s="23"/>
      <c r="D2" s="23"/>
      <c r="E2" s="23"/>
      <c r="F2" s="23"/>
      <c r="G2" s="23"/>
      <c r="H2" s="23"/>
      <c r="I2" s="15"/>
      <c r="J2" s="15"/>
      <c r="K2" s="15"/>
      <c r="L2" s="15"/>
      <c r="M2" s="15"/>
      <c r="N2" s="15"/>
      <c r="O2" s="15"/>
      <c r="P2" s="15"/>
      <c r="Q2" s="15"/>
      <c r="R2" s="98"/>
      <c r="S2" s="99"/>
      <c r="T2" s="99"/>
      <c r="U2" s="99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3"/>
      <c r="AM2" s="13"/>
      <c r="AN2" s="13"/>
    </row>
    <row r="3" spans="1:40" s="20" customFormat="1" x14ac:dyDescent="0.2">
      <c r="A3" s="13"/>
      <c r="B3" s="36"/>
      <c r="C3" s="23"/>
      <c r="D3" s="23"/>
      <c r="E3" s="23"/>
      <c r="F3" s="23"/>
      <c r="G3" s="23"/>
      <c r="H3" s="23"/>
      <c r="I3" s="15"/>
      <c r="J3" s="15"/>
      <c r="K3" s="15"/>
      <c r="L3" s="15"/>
      <c r="M3" s="15"/>
      <c r="N3" s="15"/>
      <c r="O3" s="15"/>
      <c r="P3" s="15"/>
      <c r="Q3" s="15"/>
      <c r="R3" s="98"/>
      <c r="S3" s="99"/>
      <c r="T3" s="99"/>
      <c r="U3" s="99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3"/>
      <c r="AM3" s="13"/>
      <c r="AN3" s="13"/>
    </row>
    <row r="4" spans="1:40" s="20" customFormat="1" ht="15.75" x14ac:dyDescent="0.25">
      <c r="A4" s="383" t="s">
        <v>116</v>
      </c>
      <c r="B4" s="383"/>
      <c r="C4" s="383"/>
      <c r="D4" s="383"/>
      <c r="E4" s="383"/>
      <c r="F4" s="383"/>
      <c r="G4" s="383"/>
      <c r="H4" s="383"/>
      <c r="I4" s="383"/>
      <c r="J4" s="383"/>
      <c r="K4" s="383"/>
      <c r="L4" s="383"/>
      <c r="M4" s="383"/>
      <c r="N4" s="383"/>
      <c r="O4" s="383"/>
      <c r="P4" s="383"/>
      <c r="Q4" s="383"/>
      <c r="R4" s="383"/>
      <c r="S4" s="383"/>
      <c r="T4" s="383"/>
      <c r="U4" s="383"/>
      <c r="V4" s="383"/>
      <c r="W4" s="383"/>
      <c r="X4" s="383"/>
      <c r="Y4" s="383"/>
      <c r="Z4" s="383"/>
      <c r="AA4" s="383"/>
      <c r="AB4" s="383"/>
      <c r="AC4" s="383"/>
      <c r="AD4" s="383"/>
      <c r="AE4" s="383"/>
      <c r="AF4" s="383"/>
      <c r="AG4" s="383"/>
      <c r="AH4" s="383"/>
      <c r="AI4" s="383"/>
      <c r="AJ4" s="15"/>
      <c r="AK4" s="15"/>
      <c r="AL4" s="13"/>
      <c r="AM4" s="13"/>
      <c r="AN4" s="13"/>
    </row>
    <row r="5" spans="1:40" s="20" customFormat="1" x14ac:dyDescent="0.2">
      <c r="A5" s="13"/>
      <c r="B5" s="36"/>
      <c r="C5" s="23"/>
      <c r="D5" s="23"/>
      <c r="E5" s="23"/>
      <c r="F5" s="23"/>
      <c r="G5" s="23"/>
      <c r="H5" s="23"/>
      <c r="I5" s="15"/>
      <c r="J5" s="15"/>
      <c r="K5" s="15"/>
      <c r="L5" s="15"/>
      <c r="M5" s="15"/>
      <c r="N5" s="15"/>
      <c r="O5" s="15"/>
      <c r="P5" s="15"/>
      <c r="Q5" s="15"/>
      <c r="R5" s="98"/>
      <c r="S5" s="99"/>
      <c r="T5" s="99"/>
      <c r="U5" s="99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3"/>
      <c r="AM5" s="13"/>
      <c r="AN5" s="13"/>
    </row>
    <row r="6" spans="1:40" s="20" customFormat="1" ht="15.75" x14ac:dyDescent="0.2">
      <c r="A6" s="13"/>
      <c r="B6" s="89" t="s">
        <v>181</v>
      </c>
      <c r="C6" s="23"/>
      <c r="D6" s="23"/>
      <c r="E6" s="23"/>
      <c r="F6" s="23"/>
      <c r="G6" s="23"/>
      <c r="H6" s="23"/>
      <c r="I6" s="15"/>
      <c r="J6" s="15"/>
      <c r="K6" s="15"/>
      <c r="L6" s="15"/>
      <c r="M6" s="15"/>
      <c r="N6" s="15"/>
      <c r="O6" s="15"/>
      <c r="P6" s="15"/>
      <c r="Q6" s="15"/>
      <c r="R6" s="98"/>
      <c r="S6" s="99"/>
      <c r="T6" s="99"/>
      <c r="U6" s="99"/>
      <c r="V6" s="15"/>
      <c r="W6" s="15"/>
      <c r="X6" s="15"/>
      <c r="Y6" s="15"/>
      <c r="Z6" s="15"/>
      <c r="AA6" s="15"/>
      <c r="AB6" s="15"/>
      <c r="AC6" s="15"/>
      <c r="AD6" s="15"/>
      <c r="AE6" s="15"/>
      <c r="AF6" s="421" t="s">
        <v>87</v>
      </c>
      <c r="AG6" s="422"/>
      <c r="AH6" s="422"/>
      <c r="AI6" s="422"/>
      <c r="AJ6" s="422"/>
      <c r="AK6" s="422"/>
      <c r="AL6" s="13"/>
      <c r="AM6" s="13"/>
      <c r="AN6" s="13"/>
    </row>
    <row r="7" spans="1:40" s="20" customFormat="1" ht="45" x14ac:dyDescent="0.2">
      <c r="A7" s="13"/>
      <c r="B7" s="87" t="s">
        <v>283</v>
      </c>
      <c r="C7" s="23"/>
      <c r="D7" s="23"/>
      <c r="E7" s="23"/>
      <c r="F7" s="23"/>
      <c r="G7" s="23"/>
      <c r="H7" s="23"/>
      <c r="I7" s="15"/>
      <c r="J7" s="15"/>
      <c r="K7" s="15"/>
      <c r="L7" s="15"/>
      <c r="M7" s="15"/>
      <c r="N7" s="15"/>
      <c r="O7" s="15"/>
      <c r="P7" s="15"/>
      <c r="Q7" s="15"/>
      <c r="R7" s="98"/>
      <c r="S7" s="99"/>
      <c r="T7" s="99"/>
      <c r="U7" s="99"/>
      <c r="V7" s="15"/>
      <c r="W7" s="15"/>
      <c r="X7" s="15"/>
      <c r="Y7" s="15"/>
      <c r="Z7" s="15"/>
      <c r="AA7" s="15"/>
      <c r="AB7" s="15"/>
      <c r="AC7" s="15"/>
      <c r="AD7" s="15"/>
      <c r="AE7" s="423" t="s">
        <v>178</v>
      </c>
      <c r="AF7" s="423"/>
      <c r="AG7" s="423"/>
      <c r="AH7" s="423"/>
      <c r="AI7" s="423"/>
      <c r="AJ7" s="423"/>
      <c r="AK7" s="423"/>
      <c r="AL7" s="13"/>
      <c r="AM7" s="13"/>
      <c r="AN7" s="13"/>
    </row>
    <row r="8" spans="1:40" s="20" customFormat="1" ht="19.899999999999999" customHeight="1" x14ac:dyDescent="0.2">
      <c r="A8" s="13"/>
      <c r="B8" s="86" t="s">
        <v>284</v>
      </c>
      <c r="C8" s="23"/>
      <c r="D8" s="23"/>
      <c r="E8" s="23"/>
      <c r="F8" s="23"/>
      <c r="G8" s="23"/>
      <c r="H8" s="23"/>
      <c r="I8" s="15"/>
      <c r="J8" s="15"/>
      <c r="K8" s="15"/>
      <c r="L8" s="15"/>
      <c r="M8" s="15"/>
      <c r="N8" s="15"/>
      <c r="O8" s="15"/>
      <c r="P8" s="15"/>
      <c r="Q8" s="15"/>
      <c r="R8" s="98"/>
      <c r="S8" s="99"/>
      <c r="T8" s="99"/>
      <c r="U8" s="99"/>
      <c r="V8" s="15"/>
      <c r="W8" s="15"/>
      <c r="X8" s="15"/>
      <c r="Y8" s="15"/>
      <c r="Z8" s="15"/>
      <c r="AA8" s="15"/>
      <c r="AB8" s="15"/>
      <c r="AC8" s="15"/>
      <c r="AD8" s="15"/>
      <c r="AE8" s="22"/>
      <c r="AF8" s="387"/>
      <c r="AG8" s="387"/>
      <c r="AH8" s="387"/>
      <c r="AI8" s="387"/>
      <c r="AJ8" s="387"/>
      <c r="AK8" s="387"/>
      <c r="AL8" s="13"/>
      <c r="AM8" s="13"/>
      <c r="AN8" s="13"/>
    </row>
    <row r="9" spans="1:40" s="20" customFormat="1" ht="15" x14ac:dyDescent="0.2">
      <c r="A9" s="13"/>
      <c r="B9" s="86" t="s">
        <v>180</v>
      </c>
      <c r="C9" s="23"/>
      <c r="D9" s="23"/>
      <c r="E9" s="23"/>
      <c r="F9" s="23"/>
      <c r="G9" s="23"/>
      <c r="H9" s="23"/>
      <c r="I9" s="15"/>
      <c r="J9" s="15"/>
      <c r="K9" s="15"/>
      <c r="L9" s="15"/>
      <c r="M9" s="15"/>
      <c r="N9" s="15"/>
      <c r="O9" s="15"/>
      <c r="P9" s="15"/>
      <c r="Q9" s="15"/>
      <c r="R9" s="98"/>
      <c r="S9" s="99"/>
      <c r="T9" s="99"/>
      <c r="U9" s="99"/>
      <c r="V9" s="15"/>
      <c r="W9" s="15"/>
      <c r="X9" s="15"/>
      <c r="Y9" s="15"/>
      <c r="Z9" s="15"/>
      <c r="AA9" s="15"/>
      <c r="AB9" s="15"/>
      <c r="AC9" s="15"/>
      <c r="AD9" s="15"/>
      <c r="AE9" s="22"/>
      <c r="AF9" s="387" t="s">
        <v>3</v>
      </c>
      <c r="AG9" s="387"/>
      <c r="AH9" s="387"/>
      <c r="AI9" s="387"/>
      <c r="AJ9" s="387"/>
      <c r="AK9" s="387"/>
      <c r="AL9" s="13"/>
      <c r="AM9" s="13"/>
      <c r="AN9" s="13"/>
    </row>
    <row r="10" spans="1:40" s="20" customFormat="1" ht="15" x14ac:dyDescent="0.2">
      <c r="A10" s="13"/>
      <c r="B10" s="36"/>
      <c r="C10" s="23"/>
      <c r="D10" s="23"/>
      <c r="E10" s="23"/>
      <c r="F10" s="23"/>
      <c r="G10" s="23"/>
      <c r="H10" s="23"/>
      <c r="I10" s="15"/>
      <c r="J10" s="15"/>
      <c r="K10" s="15"/>
      <c r="L10" s="15"/>
      <c r="M10" s="15"/>
      <c r="N10" s="15"/>
      <c r="O10" s="15"/>
      <c r="P10" s="15"/>
      <c r="Q10" s="15"/>
      <c r="R10" s="98"/>
      <c r="S10" s="99"/>
      <c r="T10" s="99"/>
      <c r="U10" s="99"/>
      <c r="V10" s="15"/>
      <c r="W10" s="15"/>
      <c r="X10" s="15"/>
      <c r="Y10" s="15"/>
      <c r="Z10" s="15"/>
      <c r="AA10" s="15"/>
      <c r="AB10" s="15"/>
      <c r="AC10" s="15"/>
      <c r="AD10" s="15"/>
      <c r="AE10" s="22"/>
      <c r="AF10" s="387" t="s">
        <v>112</v>
      </c>
      <c r="AG10" s="387"/>
      <c r="AH10" s="387"/>
      <c r="AI10" s="387"/>
      <c r="AJ10" s="387"/>
      <c r="AK10" s="387"/>
      <c r="AL10" s="13"/>
      <c r="AM10" s="13"/>
      <c r="AN10" s="13"/>
    </row>
    <row r="11" spans="1:40" s="29" customFormat="1" ht="12.75" customHeight="1" x14ac:dyDescent="0.2">
      <c r="A11" s="424" t="s">
        <v>4</v>
      </c>
      <c r="B11" s="427" t="s">
        <v>77</v>
      </c>
      <c r="C11" s="355" t="s">
        <v>30</v>
      </c>
      <c r="D11" s="355"/>
      <c r="E11" s="355"/>
      <c r="F11" s="355"/>
      <c r="G11" s="355"/>
      <c r="H11" s="355"/>
      <c r="I11" s="355"/>
      <c r="J11" s="355"/>
      <c r="K11" s="355"/>
      <c r="L11" s="355"/>
      <c r="M11" s="355"/>
      <c r="N11" s="355"/>
      <c r="O11" s="355"/>
      <c r="P11" s="355"/>
      <c r="Q11" s="356"/>
      <c r="R11" s="429" t="s">
        <v>94</v>
      </c>
      <c r="S11" s="430"/>
      <c r="T11" s="430"/>
      <c r="U11" s="430"/>
      <c r="V11" s="431"/>
      <c r="W11" s="363" t="s">
        <v>44</v>
      </c>
      <c r="X11" s="373"/>
      <c r="Y11" s="373"/>
      <c r="Z11" s="373"/>
      <c r="AA11" s="373"/>
      <c r="AB11" s="373"/>
      <c r="AC11" s="373"/>
      <c r="AD11" s="373"/>
      <c r="AE11" s="373"/>
      <c r="AF11" s="373"/>
      <c r="AG11" s="373"/>
      <c r="AH11" s="373"/>
      <c r="AI11" s="373"/>
      <c r="AJ11" s="373"/>
      <c r="AK11" s="373"/>
      <c r="AL11" s="28"/>
      <c r="AM11" s="28"/>
      <c r="AN11" s="28"/>
    </row>
    <row r="12" spans="1:40" s="29" customFormat="1" ht="30.75" customHeight="1" x14ac:dyDescent="0.2">
      <c r="A12" s="425"/>
      <c r="B12" s="428"/>
      <c r="C12" s="377" t="s">
        <v>31</v>
      </c>
      <c r="D12" s="377"/>
      <c r="E12" s="377"/>
      <c r="F12" s="378"/>
      <c r="G12" s="354" t="s">
        <v>33</v>
      </c>
      <c r="H12" s="355"/>
      <c r="I12" s="355"/>
      <c r="J12" s="384"/>
      <c r="K12" s="354" t="s">
        <v>36</v>
      </c>
      <c r="L12" s="355"/>
      <c r="M12" s="355"/>
      <c r="N12" s="355"/>
      <c r="O12" s="356"/>
      <c r="P12" s="446" t="s">
        <v>80</v>
      </c>
      <c r="Q12" s="447"/>
      <c r="R12" s="432"/>
      <c r="S12" s="433"/>
      <c r="T12" s="433"/>
      <c r="U12" s="433"/>
      <c r="V12" s="434"/>
      <c r="W12" s="355" t="s">
        <v>31</v>
      </c>
      <c r="X12" s="355"/>
      <c r="Y12" s="355"/>
      <c r="Z12" s="356"/>
      <c r="AA12" s="354" t="s">
        <v>33</v>
      </c>
      <c r="AB12" s="355"/>
      <c r="AC12" s="355"/>
      <c r="AD12" s="384"/>
      <c r="AE12" s="354" t="s">
        <v>36</v>
      </c>
      <c r="AF12" s="355"/>
      <c r="AG12" s="355"/>
      <c r="AH12" s="355"/>
      <c r="AI12" s="356"/>
      <c r="AJ12" s="446" t="s">
        <v>80</v>
      </c>
      <c r="AK12" s="447"/>
      <c r="AL12" s="28"/>
      <c r="AM12" s="28"/>
      <c r="AN12" s="28"/>
    </row>
    <row r="13" spans="1:40" s="31" customFormat="1" ht="23.25" customHeight="1" x14ac:dyDescent="0.2">
      <c r="A13" s="425"/>
      <c r="B13" s="435" t="s">
        <v>66</v>
      </c>
      <c r="C13" s="357" t="s">
        <v>28</v>
      </c>
      <c r="D13" s="351" t="s">
        <v>29</v>
      </c>
      <c r="E13" s="351" t="s">
        <v>32</v>
      </c>
      <c r="F13" s="351" t="s">
        <v>45</v>
      </c>
      <c r="G13" s="351" t="s">
        <v>28</v>
      </c>
      <c r="H13" s="351" t="s">
        <v>29</v>
      </c>
      <c r="I13" s="374" t="s">
        <v>34</v>
      </c>
      <c r="J13" s="351" t="s">
        <v>35</v>
      </c>
      <c r="K13" s="357" t="s">
        <v>28</v>
      </c>
      <c r="L13" s="351" t="s">
        <v>29</v>
      </c>
      <c r="M13" s="351" t="s">
        <v>37</v>
      </c>
      <c r="N13" s="351" t="s">
        <v>162</v>
      </c>
      <c r="O13" s="351" t="s">
        <v>38</v>
      </c>
      <c r="P13" s="351" t="s">
        <v>85</v>
      </c>
      <c r="Q13" s="351" t="s">
        <v>81</v>
      </c>
      <c r="R13" s="364" t="s">
        <v>39</v>
      </c>
      <c r="S13" s="364" t="s">
        <v>40</v>
      </c>
      <c r="T13" s="364" t="s">
        <v>41</v>
      </c>
      <c r="U13" s="364" t="s">
        <v>43</v>
      </c>
      <c r="V13" s="427" t="s">
        <v>42</v>
      </c>
      <c r="W13" s="357" t="s">
        <v>28</v>
      </c>
      <c r="X13" s="351" t="s">
        <v>29</v>
      </c>
      <c r="Y13" s="351" t="s">
        <v>32</v>
      </c>
      <c r="Z13" s="351" t="s">
        <v>45</v>
      </c>
      <c r="AA13" s="351" t="s">
        <v>28</v>
      </c>
      <c r="AB13" s="351" t="s">
        <v>29</v>
      </c>
      <c r="AC13" s="374" t="s">
        <v>34</v>
      </c>
      <c r="AD13" s="351" t="s">
        <v>35</v>
      </c>
      <c r="AE13" s="357" t="s">
        <v>28</v>
      </c>
      <c r="AF13" s="351" t="s">
        <v>29</v>
      </c>
      <c r="AG13" s="351" t="s">
        <v>37</v>
      </c>
      <c r="AH13" s="351" t="s">
        <v>162</v>
      </c>
      <c r="AI13" s="351" t="s">
        <v>38</v>
      </c>
      <c r="AJ13" s="351" t="s">
        <v>84</v>
      </c>
      <c r="AK13" s="351" t="s">
        <v>81</v>
      </c>
      <c r="AL13" s="30"/>
      <c r="AM13" s="30"/>
      <c r="AN13" s="30"/>
    </row>
    <row r="14" spans="1:40" s="31" customFormat="1" ht="15" x14ac:dyDescent="0.2">
      <c r="A14" s="425"/>
      <c r="B14" s="435"/>
      <c r="C14" s="358"/>
      <c r="D14" s="352"/>
      <c r="E14" s="352"/>
      <c r="F14" s="352"/>
      <c r="G14" s="352"/>
      <c r="H14" s="352"/>
      <c r="I14" s="375"/>
      <c r="J14" s="352"/>
      <c r="K14" s="358"/>
      <c r="L14" s="352"/>
      <c r="M14" s="352"/>
      <c r="N14" s="352"/>
      <c r="O14" s="352"/>
      <c r="P14" s="448"/>
      <c r="Q14" s="352"/>
      <c r="R14" s="365"/>
      <c r="S14" s="365"/>
      <c r="T14" s="365"/>
      <c r="U14" s="365"/>
      <c r="V14" s="435"/>
      <c r="W14" s="358"/>
      <c r="X14" s="352"/>
      <c r="Y14" s="352"/>
      <c r="Z14" s="352"/>
      <c r="AA14" s="352"/>
      <c r="AB14" s="352"/>
      <c r="AC14" s="375"/>
      <c r="AD14" s="352"/>
      <c r="AE14" s="358"/>
      <c r="AF14" s="352"/>
      <c r="AG14" s="352"/>
      <c r="AH14" s="352"/>
      <c r="AI14" s="352"/>
      <c r="AJ14" s="448"/>
      <c r="AK14" s="352"/>
      <c r="AL14" s="30"/>
      <c r="AM14" s="30"/>
      <c r="AN14" s="30"/>
    </row>
    <row r="15" spans="1:40" s="31" customFormat="1" ht="71.25" customHeight="1" x14ac:dyDescent="0.2">
      <c r="A15" s="426"/>
      <c r="B15" s="21"/>
      <c r="C15" s="359"/>
      <c r="D15" s="353"/>
      <c r="E15" s="353"/>
      <c r="F15" s="353"/>
      <c r="G15" s="353"/>
      <c r="H15" s="353"/>
      <c r="I15" s="376"/>
      <c r="J15" s="353"/>
      <c r="K15" s="359"/>
      <c r="L15" s="353"/>
      <c r="M15" s="353"/>
      <c r="N15" s="353"/>
      <c r="O15" s="353"/>
      <c r="P15" s="449"/>
      <c r="Q15" s="353"/>
      <c r="R15" s="366"/>
      <c r="S15" s="366"/>
      <c r="T15" s="366"/>
      <c r="U15" s="366"/>
      <c r="V15" s="436"/>
      <c r="W15" s="359"/>
      <c r="X15" s="353"/>
      <c r="Y15" s="353"/>
      <c r="Z15" s="353"/>
      <c r="AA15" s="353"/>
      <c r="AB15" s="353"/>
      <c r="AC15" s="376"/>
      <c r="AD15" s="353"/>
      <c r="AE15" s="359"/>
      <c r="AF15" s="353"/>
      <c r="AG15" s="353"/>
      <c r="AH15" s="353"/>
      <c r="AI15" s="353"/>
      <c r="AJ15" s="449"/>
      <c r="AK15" s="353"/>
      <c r="AL15" s="30"/>
      <c r="AM15" s="30"/>
      <c r="AN15" s="30"/>
    </row>
    <row r="16" spans="1:40" s="31" customFormat="1" ht="21" customHeight="1" x14ac:dyDescent="0.2">
      <c r="A16" s="32"/>
      <c r="B16" s="21" t="s">
        <v>66</v>
      </c>
      <c r="C16" s="33"/>
      <c r="D16" s="21"/>
      <c r="E16" s="21"/>
      <c r="F16" s="21"/>
      <c r="G16" s="21"/>
      <c r="H16" s="21"/>
      <c r="I16" s="119">
        <f>SUM(I19:I56)</f>
        <v>10</v>
      </c>
      <c r="J16" s="81">
        <f>SUM(J19:J56)</f>
        <v>3.99</v>
      </c>
      <c r="K16" s="120"/>
      <c r="L16" s="119"/>
      <c r="M16" s="119"/>
      <c r="N16" s="119"/>
      <c r="O16" s="81">
        <f>O19+O20+O21+O22+O30+O43</f>
        <v>8.3089999999999993</v>
      </c>
      <c r="P16" s="119"/>
      <c r="Q16" s="21"/>
      <c r="R16" s="81">
        <f>R19+R20+R21+R22+R30+R43</f>
        <v>22.47977526</v>
      </c>
      <c r="S16" s="81"/>
      <c r="T16" s="81">
        <f>T19+T20+T21+T22+T30+T43</f>
        <v>5.21634216</v>
      </c>
      <c r="U16" s="81">
        <f>U19+U20+U21+U22+U30+U43</f>
        <v>17.121472999999998</v>
      </c>
      <c r="V16" s="81">
        <f>V19+V20+V21+V22+V30+V43</f>
        <v>0.14196009999999998</v>
      </c>
      <c r="W16" s="33"/>
      <c r="X16" s="21"/>
      <c r="Y16" s="21"/>
      <c r="Z16" s="21"/>
      <c r="AA16" s="21"/>
      <c r="AB16" s="21"/>
      <c r="AC16" s="34" t="s">
        <v>161</v>
      </c>
      <c r="AD16" s="84">
        <f>SUM(AD19:AD56)</f>
        <v>5</v>
      </c>
      <c r="AE16" s="33"/>
      <c r="AF16" s="21"/>
      <c r="AG16" s="21"/>
      <c r="AH16" s="21"/>
      <c r="AI16" s="81">
        <f>AI19+AI20+AI21+AI22+AI30+AI43</f>
        <v>8.3089999999999993</v>
      </c>
      <c r="AJ16" s="84"/>
      <c r="AK16" s="83" t="s">
        <v>155</v>
      </c>
      <c r="AL16" s="30"/>
      <c r="AM16" s="30"/>
      <c r="AN16" s="30"/>
    </row>
    <row r="17" spans="1:40" s="62" customFormat="1" ht="28.5" customHeight="1" x14ac:dyDescent="0.2">
      <c r="A17" s="218" t="s">
        <v>209</v>
      </c>
      <c r="B17" s="35" t="s">
        <v>69</v>
      </c>
      <c r="C17" s="24"/>
      <c r="D17" s="24"/>
      <c r="E17" s="24"/>
      <c r="F17" s="24"/>
      <c r="G17" s="24"/>
      <c r="H17" s="24"/>
      <c r="I17" s="255">
        <f>I16</f>
        <v>10</v>
      </c>
      <c r="J17" s="79">
        <f>J16</f>
        <v>3.99</v>
      </c>
      <c r="K17" s="251"/>
      <c r="L17" s="251"/>
      <c r="M17" s="251"/>
      <c r="N17" s="251"/>
      <c r="O17" s="79">
        <f>O16</f>
        <v>8.3089999999999993</v>
      </c>
      <c r="P17" s="251"/>
      <c r="Q17" s="251"/>
      <c r="R17" s="79">
        <f>R16</f>
        <v>22.47977526</v>
      </c>
      <c r="S17" s="79"/>
      <c r="T17" s="79">
        <f>T16</f>
        <v>5.21634216</v>
      </c>
      <c r="U17" s="79">
        <f>U16</f>
        <v>17.121472999999998</v>
      </c>
      <c r="V17" s="79">
        <f>V16</f>
        <v>0.14196009999999998</v>
      </c>
      <c r="W17" s="251"/>
      <c r="X17" s="251"/>
      <c r="Y17" s="251"/>
      <c r="Z17" s="251"/>
      <c r="AA17" s="251"/>
      <c r="AB17" s="251"/>
      <c r="AC17" s="79" t="str">
        <f>AC16</f>
        <v>10/ТМ</v>
      </c>
      <c r="AD17" s="256">
        <f>AD16</f>
        <v>5</v>
      </c>
      <c r="AE17" s="251"/>
      <c r="AF17" s="251"/>
      <c r="AG17" s="251"/>
      <c r="AH17" s="251"/>
      <c r="AI17" s="79">
        <f>AI16</f>
        <v>8.3089999999999993</v>
      </c>
      <c r="AJ17" s="251"/>
      <c r="AK17" s="79" t="str">
        <f>AK16</f>
        <v>10/10</v>
      </c>
      <c r="AL17" s="13"/>
      <c r="AM17" s="13"/>
      <c r="AN17" s="13"/>
    </row>
    <row r="18" spans="1:40" s="62" customFormat="1" ht="25.5" x14ac:dyDescent="0.2">
      <c r="A18" s="218" t="s">
        <v>210</v>
      </c>
      <c r="B18" s="35" t="s">
        <v>16</v>
      </c>
      <c r="C18" s="24"/>
      <c r="D18" s="24"/>
      <c r="E18" s="24"/>
      <c r="F18" s="24"/>
      <c r="G18" s="24"/>
      <c r="H18" s="24"/>
      <c r="I18" s="255">
        <f>I16</f>
        <v>10</v>
      </c>
      <c r="J18" s="79">
        <f>J16</f>
        <v>3.99</v>
      </c>
      <c r="K18" s="251"/>
      <c r="L18" s="251"/>
      <c r="M18" s="251"/>
      <c r="N18" s="251"/>
      <c r="O18" s="79">
        <f>O16</f>
        <v>8.3089999999999993</v>
      </c>
      <c r="P18" s="251"/>
      <c r="Q18" s="251"/>
      <c r="R18" s="79">
        <f>R16</f>
        <v>22.47977526</v>
      </c>
      <c r="S18" s="79"/>
      <c r="T18" s="79">
        <f>T16</f>
        <v>5.21634216</v>
      </c>
      <c r="U18" s="79">
        <f>U16</f>
        <v>17.121472999999998</v>
      </c>
      <c r="V18" s="79">
        <f>V16</f>
        <v>0.14196009999999998</v>
      </c>
      <c r="W18" s="251"/>
      <c r="X18" s="251"/>
      <c r="Y18" s="251"/>
      <c r="Z18" s="251"/>
      <c r="AA18" s="251"/>
      <c r="AB18" s="251"/>
      <c r="AC18" s="79" t="str">
        <f>AC16</f>
        <v>10/ТМ</v>
      </c>
      <c r="AD18" s="256">
        <f>AD16</f>
        <v>5</v>
      </c>
      <c r="AE18" s="251"/>
      <c r="AF18" s="251"/>
      <c r="AG18" s="251"/>
      <c r="AH18" s="251"/>
      <c r="AI18" s="79">
        <f>AI16</f>
        <v>8.3089999999999993</v>
      </c>
      <c r="AJ18" s="251"/>
      <c r="AK18" s="79" t="str">
        <f>AK16</f>
        <v>10/10</v>
      </c>
      <c r="AL18" s="13"/>
      <c r="AM18" s="13"/>
      <c r="AN18" s="13"/>
    </row>
    <row r="19" spans="1:40" s="209" customFormat="1" ht="90" customHeight="1" x14ac:dyDescent="0.2">
      <c r="A19" s="217" t="s">
        <v>13</v>
      </c>
      <c r="B19" s="215" t="s">
        <v>197</v>
      </c>
      <c r="C19" s="203"/>
      <c r="D19" s="196"/>
      <c r="E19" s="196"/>
      <c r="F19" s="196"/>
      <c r="G19" s="196"/>
      <c r="H19" s="196"/>
      <c r="I19" s="197">
        <v>5</v>
      </c>
      <c r="J19" s="197">
        <v>1.68</v>
      </c>
      <c r="K19" s="197"/>
      <c r="L19" s="197"/>
      <c r="M19" s="197"/>
      <c r="N19" s="197"/>
      <c r="O19" s="223"/>
      <c r="P19" s="223"/>
      <c r="Q19" s="197"/>
      <c r="R19" s="204">
        <f>'скоррект. прил 1.1'!R17*1.18</f>
        <v>4.1314608399999999</v>
      </c>
      <c r="S19" s="199"/>
      <c r="T19" s="204">
        <f>R19-U19-V19</f>
        <v>0.55839183999999997</v>
      </c>
      <c r="U19" s="199">
        <v>3.4857089999999999</v>
      </c>
      <c r="V19" s="199">
        <v>8.7359999999999993E-2</v>
      </c>
      <c r="W19" s="197"/>
      <c r="X19" s="197"/>
      <c r="Y19" s="197"/>
      <c r="Z19" s="197"/>
      <c r="AA19" s="203"/>
      <c r="AB19" s="197"/>
      <c r="AC19" s="197" t="s">
        <v>154</v>
      </c>
      <c r="AD19" s="197">
        <v>2.69</v>
      </c>
      <c r="AE19" s="203"/>
      <c r="AF19" s="197"/>
      <c r="AG19" s="197"/>
      <c r="AH19" s="197"/>
      <c r="AI19" s="223"/>
      <c r="AJ19" s="223"/>
      <c r="AK19" s="197"/>
      <c r="AL19" s="222"/>
      <c r="AM19" s="222"/>
      <c r="AN19" s="222"/>
    </row>
    <row r="20" spans="1:40" s="209" customFormat="1" ht="75" customHeight="1" x14ac:dyDescent="0.2">
      <c r="A20" s="217" t="s">
        <v>21</v>
      </c>
      <c r="B20" s="215" t="s">
        <v>192</v>
      </c>
      <c r="C20" s="203"/>
      <c r="D20" s="196"/>
      <c r="E20" s="196"/>
      <c r="F20" s="196"/>
      <c r="G20" s="196"/>
      <c r="H20" s="196"/>
      <c r="I20" s="197">
        <v>5</v>
      </c>
      <c r="J20" s="197">
        <v>2.31</v>
      </c>
      <c r="K20" s="197"/>
      <c r="L20" s="197"/>
      <c r="M20" s="197"/>
      <c r="N20" s="197"/>
      <c r="O20" s="223"/>
      <c r="P20" s="223"/>
      <c r="Q20" s="197"/>
      <c r="R20" s="204">
        <f>'скоррект. прил 1.1'!R18*1.18</f>
        <v>2.3430304199999998</v>
      </c>
      <c r="S20" s="199"/>
      <c r="T20" s="204">
        <f>R20-U20-V20</f>
        <v>0.36100231999999993</v>
      </c>
      <c r="U20" s="199">
        <v>1.9274279999999999</v>
      </c>
      <c r="V20" s="199">
        <v>5.4600099999999999E-2</v>
      </c>
      <c r="W20" s="197"/>
      <c r="X20" s="197"/>
      <c r="Y20" s="197"/>
      <c r="Z20" s="197"/>
      <c r="AA20" s="203"/>
      <c r="AB20" s="197"/>
      <c r="AC20" s="197" t="s">
        <v>154</v>
      </c>
      <c r="AD20" s="197">
        <v>2.31</v>
      </c>
      <c r="AE20" s="203"/>
      <c r="AF20" s="197"/>
      <c r="AG20" s="197"/>
      <c r="AH20" s="197"/>
      <c r="AI20" s="223"/>
      <c r="AJ20" s="223"/>
      <c r="AK20" s="197"/>
      <c r="AL20" s="222"/>
      <c r="AM20" s="222"/>
      <c r="AN20" s="222"/>
    </row>
    <row r="21" spans="1:40" s="209" customFormat="1" ht="178.9" customHeight="1" x14ac:dyDescent="0.2">
      <c r="A21" s="217" t="s">
        <v>211</v>
      </c>
      <c r="B21" s="215" t="s">
        <v>191</v>
      </c>
      <c r="C21" s="203"/>
      <c r="D21" s="196"/>
      <c r="E21" s="196"/>
      <c r="F21" s="196"/>
      <c r="G21" s="196"/>
      <c r="H21" s="196"/>
      <c r="I21" s="197"/>
      <c r="J21" s="197"/>
      <c r="K21" s="197"/>
      <c r="L21" s="197"/>
      <c r="M21" s="197"/>
      <c r="N21" s="197"/>
      <c r="O21" s="223"/>
      <c r="P21" s="223"/>
      <c r="Q21" s="213" t="s">
        <v>155</v>
      </c>
      <c r="R21" s="204">
        <f>'скоррект. прил 1.1'!R19*1.18</f>
        <v>1.86154204</v>
      </c>
      <c r="S21" s="199"/>
      <c r="T21" s="204">
        <f>R21-U21</f>
        <v>0.30800103999999995</v>
      </c>
      <c r="U21" s="199">
        <v>1.5535410000000001</v>
      </c>
      <c r="V21" s="199"/>
      <c r="W21" s="197"/>
      <c r="X21" s="197"/>
      <c r="Y21" s="197"/>
      <c r="Z21" s="197"/>
      <c r="AA21" s="203"/>
      <c r="AB21" s="197"/>
      <c r="AC21" s="197"/>
      <c r="AD21" s="197"/>
      <c r="AE21" s="203"/>
      <c r="AF21" s="197"/>
      <c r="AG21" s="197"/>
      <c r="AH21" s="197"/>
      <c r="AI21" s="223"/>
      <c r="AJ21" s="223"/>
      <c r="AK21" s="213" t="s">
        <v>155</v>
      </c>
      <c r="AL21" s="222"/>
      <c r="AM21" s="222"/>
      <c r="AN21" s="222"/>
    </row>
    <row r="22" spans="1:40" s="201" customFormat="1" ht="30" x14ac:dyDescent="0.2">
      <c r="A22" s="217">
        <v>4</v>
      </c>
      <c r="B22" s="195" t="s">
        <v>281</v>
      </c>
      <c r="C22" s="196"/>
      <c r="D22" s="196"/>
      <c r="E22" s="196"/>
      <c r="F22" s="196"/>
      <c r="G22" s="196"/>
      <c r="H22" s="196"/>
      <c r="I22" s="197"/>
      <c r="J22" s="197"/>
      <c r="K22" s="197"/>
      <c r="L22" s="197"/>
      <c r="M22" s="197"/>
      <c r="N22" s="197"/>
      <c r="O22" s="199">
        <f>O25</f>
        <v>1.204</v>
      </c>
      <c r="P22" s="199"/>
      <c r="Q22" s="198"/>
      <c r="R22" s="199">
        <f>R25</f>
        <v>2.8950249800000001</v>
      </c>
      <c r="S22" s="199"/>
      <c r="T22" s="199">
        <f>T25</f>
        <v>0.82672398000000014</v>
      </c>
      <c r="U22" s="199">
        <f>U25</f>
        <v>2.0683009999999999</v>
      </c>
      <c r="V22" s="199"/>
      <c r="W22" s="199"/>
      <c r="X22" s="199"/>
      <c r="Y22" s="199"/>
      <c r="Z22" s="199"/>
      <c r="AA22" s="199"/>
      <c r="AB22" s="199"/>
      <c r="AC22" s="199"/>
      <c r="AD22" s="199"/>
      <c r="AE22" s="199"/>
      <c r="AF22" s="199"/>
      <c r="AG22" s="199"/>
      <c r="AH22" s="199"/>
      <c r="AI22" s="199">
        <f>AI25</f>
        <v>1.204</v>
      </c>
      <c r="AJ22" s="240"/>
      <c r="AK22" s="226"/>
      <c r="AL22" s="222"/>
      <c r="AM22" s="222"/>
    </row>
    <row r="23" spans="1:40" s="20" customFormat="1" hidden="1" x14ac:dyDescent="0.2">
      <c r="A23" s="1">
        <v>4</v>
      </c>
      <c r="B23" s="118"/>
      <c r="C23" s="24"/>
      <c r="D23" s="24"/>
      <c r="E23" s="24"/>
      <c r="F23" s="24"/>
      <c r="G23" s="24"/>
      <c r="H23" s="24"/>
      <c r="I23" s="17"/>
      <c r="J23" s="17"/>
      <c r="K23" s="17"/>
      <c r="L23" s="17"/>
      <c r="M23" s="17"/>
      <c r="N23" s="17"/>
      <c r="O23" s="17"/>
      <c r="P23" s="17"/>
      <c r="Q23" s="95"/>
      <c r="R23" s="82"/>
      <c r="S23" s="82"/>
      <c r="T23" s="82"/>
      <c r="U23" s="82"/>
      <c r="V23" s="82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52"/>
      <c r="AK23" s="52"/>
      <c r="AL23" s="13"/>
      <c r="AM23" s="13"/>
    </row>
    <row r="24" spans="1:40" s="20" customFormat="1" hidden="1" x14ac:dyDescent="0.2">
      <c r="A24" s="1">
        <v>5</v>
      </c>
      <c r="B24" s="118"/>
      <c r="C24" s="24"/>
      <c r="D24" s="24"/>
      <c r="E24" s="24"/>
      <c r="F24" s="24"/>
      <c r="G24" s="24"/>
      <c r="H24" s="24"/>
      <c r="I24" s="17"/>
      <c r="J24" s="17"/>
      <c r="K24" s="17"/>
      <c r="L24" s="17"/>
      <c r="M24" s="17"/>
      <c r="N24" s="17"/>
      <c r="O24" s="17"/>
      <c r="P24" s="17"/>
      <c r="Q24" s="95"/>
      <c r="R24" s="82"/>
      <c r="S24" s="82"/>
      <c r="T24" s="82"/>
      <c r="U24" s="82"/>
      <c r="V24" s="82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52"/>
      <c r="AK24" s="52"/>
      <c r="AL24" s="13"/>
      <c r="AM24" s="13"/>
    </row>
    <row r="25" spans="1:40" s="62" customFormat="1" ht="44.45" customHeight="1" x14ac:dyDescent="0.2">
      <c r="A25" s="216" t="s">
        <v>216</v>
      </c>
      <c r="B25" s="219" t="s">
        <v>250</v>
      </c>
      <c r="C25" s="3"/>
      <c r="D25" s="24"/>
      <c r="E25" s="24"/>
      <c r="F25" s="24"/>
      <c r="G25" s="24"/>
      <c r="H25" s="24"/>
      <c r="I25" s="17"/>
      <c r="J25" s="17"/>
      <c r="K25" s="17">
        <v>1970</v>
      </c>
      <c r="L25" s="17">
        <v>15</v>
      </c>
      <c r="M25" s="4" t="s">
        <v>75</v>
      </c>
      <c r="N25" s="4" t="s">
        <v>168</v>
      </c>
      <c r="O25" s="4">
        <v>1.204</v>
      </c>
      <c r="P25" s="4"/>
      <c r="Q25" s="17"/>
      <c r="R25" s="122">
        <v>2.8950249800000001</v>
      </c>
      <c r="S25" s="82"/>
      <c r="T25" s="122">
        <f>R25-U25</f>
        <v>0.82672398000000014</v>
      </c>
      <c r="U25" s="82">
        <v>2.0683009999999999</v>
      </c>
      <c r="V25" s="82"/>
      <c r="W25" s="17"/>
      <c r="X25" s="17"/>
      <c r="Y25" s="17"/>
      <c r="Z25" s="17"/>
      <c r="AA25" s="3"/>
      <c r="AB25" s="17"/>
      <c r="AC25" s="17"/>
      <c r="AD25" s="17"/>
      <c r="AE25" s="3">
        <v>2017</v>
      </c>
      <c r="AF25" s="17">
        <v>20</v>
      </c>
      <c r="AG25" s="17" t="s">
        <v>76</v>
      </c>
      <c r="AH25" s="4" t="s">
        <v>177</v>
      </c>
      <c r="AI25" s="78">
        <v>1.204</v>
      </c>
      <c r="AJ25" s="17"/>
      <c r="AK25" s="60"/>
      <c r="AL25" s="13"/>
      <c r="AM25" s="13"/>
      <c r="AN25" s="13"/>
    </row>
    <row r="26" spans="1:40" s="20" customFormat="1" hidden="1" x14ac:dyDescent="0.2">
      <c r="A26" s="1">
        <v>7</v>
      </c>
      <c r="B26" s="118"/>
      <c r="C26" s="24"/>
      <c r="D26" s="24"/>
      <c r="E26" s="24"/>
      <c r="F26" s="24"/>
      <c r="G26" s="24"/>
      <c r="H26" s="24"/>
      <c r="I26" s="17"/>
      <c r="J26" s="17"/>
      <c r="K26" s="17"/>
      <c r="L26" s="17"/>
      <c r="M26" s="17"/>
      <c r="N26" s="17"/>
      <c r="O26" s="17"/>
      <c r="P26" s="17"/>
      <c r="Q26" s="95"/>
      <c r="R26" s="82"/>
      <c r="S26" s="82"/>
      <c r="T26" s="82"/>
      <c r="U26" s="82"/>
      <c r="V26" s="82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52"/>
      <c r="AK26" s="52"/>
      <c r="AL26" s="13"/>
      <c r="AM26" s="13"/>
    </row>
    <row r="27" spans="1:40" s="20" customFormat="1" hidden="1" x14ac:dyDescent="0.2">
      <c r="A27" s="1">
        <v>8</v>
      </c>
      <c r="B27" s="118"/>
      <c r="C27" s="24"/>
      <c r="D27" s="24"/>
      <c r="E27" s="24"/>
      <c r="F27" s="24"/>
      <c r="G27" s="24"/>
      <c r="H27" s="24"/>
      <c r="I27" s="17"/>
      <c r="J27" s="17"/>
      <c r="K27" s="17"/>
      <c r="L27" s="17"/>
      <c r="M27" s="17"/>
      <c r="N27" s="17"/>
      <c r="O27" s="17"/>
      <c r="P27" s="17"/>
      <c r="Q27" s="95"/>
      <c r="R27" s="82"/>
      <c r="S27" s="82"/>
      <c r="T27" s="82"/>
      <c r="U27" s="82"/>
      <c r="V27" s="82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52"/>
      <c r="AK27" s="52"/>
      <c r="AL27" s="13"/>
      <c r="AM27" s="13"/>
    </row>
    <row r="28" spans="1:40" s="20" customFormat="1" hidden="1" x14ac:dyDescent="0.2">
      <c r="A28" s="1">
        <v>9</v>
      </c>
      <c r="B28" s="118"/>
      <c r="C28" s="24"/>
      <c r="D28" s="24"/>
      <c r="E28" s="24"/>
      <c r="F28" s="24"/>
      <c r="G28" s="24"/>
      <c r="H28" s="24"/>
      <c r="I28" s="17"/>
      <c r="J28" s="17"/>
      <c r="K28" s="17"/>
      <c r="L28" s="17"/>
      <c r="M28" s="17"/>
      <c r="N28" s="17"/>
      <c r="O28" s="17"/>
      <c r="P28" s="17"/>
      <c r="Q28" s="95"/>
      <c r="R28" s="82"/>
      <c r="S28" s="82"/>
      <c r="T28" s="82"/>
      <c r="U28" s="82"/>
      <c r="V28" s="82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52"/>
      <c r="AK28" s="52"/>
      <c r="AL28" s="13"/>
      <c r="AM28" s="13"/>
    </row>
    <row r="29" spans="1:40" s="20" customFormat="1" hidden="1" x14ac:dyDescent="0.2">
      <c r="A29" s="1">
        <v>10</v>
      </c>
      <c r="B29" s="118"/>
      <c r="C29" s="24"/>
      <c r="D29" s="24"/>
      <c r="E29" s="24"/>
      <c r="F29" s="24"/>
      <c r="G29" s="24"/>
      <c r="H29" s="24"/>
      <c r="I29" s="17"/>
      <c r="J29" s="17"/>
      <c r="K29" s="17"/>
      <c r="L29" s="17"/>
      <c r="M29" s="17"/>
      <c r="N29" s="17"/>
      <c r="O29" s="17"/>
      <c r="P29" s="17"/>
      <c r="Q29" s="95"/>
      <c r="R29" s="82"/>
      <c r="S29" s="82"/>
      <c r="T29" s="82"/>
      <c r="U29" s="82"/>
      <c r="V29" s="82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52"/>
      <c r="AK29" s="52"/>
      <c r="AL29" s="13"/>
      <c r="AM29" s="13"/>
    </row>
    <row r="30" spans="1:40" s="201" customFormat="1" ht="30" x14ac:dyDescent="0.2">
      <c r="A30" s="217" t="s">
        <v>214</v>
      </c>
      <c r="B30" s="195" t="s">
        <v>201</v>
      </c>
      <c r="C30" s="196"/>
      <c r="D30" s="196"/>
      <c r="E30" s="196"/>
      <c r="F30" s="196"/>
      <c r="G30" s="196"/>
      <c r="H30" s="196"/>
      <c r="I30" s="197"/>
      <c r="J30" s="197"/>
      <c r="K30" s="197"/>
      <c r="L30" s="197"/>
      <c r="M30" s="197"/>
      <c r="N30" s="197"/>
      <c r="O30" s="199">
        <f>O37</f>
        <v>3.6349999999999998</v>
      </c>
      <c r="P30" s="199"/>
      <c r="Q30" s="198"/>
      <c r="R30" s="199">
        <f>R37</f>
        <v>7.4598833000000004</v>
      </c>
      <c r="S30" s="199"/>
      <c r="T30" s="199">
        <f>T37</f>
        <v>1.7533303</v>
      </c>
      <c r="U30" s="199">
        <f>U37</f>
        <v>5.7065530000000004</v>
      </c>
      <c r="V30" s="199"/>
      <c r="W30" s="199"/>
      <c r="X30" s="199"/>
      <c r="Y30" s="199"/>
      <c r="Z30" s="199"/>
      <c r="AA30" s="199"/>
      <c r="AB30" s="199"/>
      <c r="AC30" s="199"/>
      <c r="AD30" s="199"/>
      <c r="AE30" s="199"/>
      <c r="AF30" s="199"/>
      <c r="AG30" s="199"/>
      <c r="AH30" s="199"/>
      <c r="AI30" s="199">
        <f>AI37</f>
        <v>3.6349999999999998</v>
      </c>
      <c r="AJ30" s="240"/>
      <c r="AK30" s="240"/>
      <c r="AL30" s="222"/>
      <c r="AM30" s="222"/>
    </row>
    <row r="31" spans="1:40" s="20" customFormat="1" hidden="1" x14ac:dyDescent="0.2">
      <c r="A31" s="1">
        <v>11</v>
      </c>
      <c r="B31" s="118"/>
      <c r="C31" s="24"/>
      <c r="D31" s="24"/>
      <c r="E31" s="24"/>
      <c r="F31" s="24"/>
      <c r="G31" s="24"/>
      <c r="H31" s="24"/>
      <c r="I31" s="17"/>
      <c r="J31" s="17"/>
      <c r="K31" s="17"/>
      <c r="L31" s="17"/>
      <c r="M31" s="17"/>
      <c r="N31" s="17"/>
      <c r="O31" s="17"/>
      <c r="P31" s="17"/>
      <c r="Q31" s="95"/>
      <c r="R31" s="82"/>
      <c r="S31" s="82"/>
      <c r="T31" s="82"/>
      <c r="U31" s="82"/>
      <c r="V31" s="82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52"/>
      <c r="AK31" s="52"/>
      <c r="AL31" s="13"/>
      <c r="AM31" s="13"/>
    </row>
    <row r="32" spans="1:40" s="20" customFormat="1" hidden="1" x14ac:dyDescent="0.2">
      <c r="A32" s="1">
        <v>12</v>
      </c>
      <c r="B32" s="118"/>
      <c r="C32" s="24"/>
      <c r="D32" s="24"/>
      <c r="E32" s="24"/>
      <c r="F32" s="24"/>
      <c r="G32" s="24"/>
      <c r="H32" s="24"/>
      <c r="I32" s="17"/>
      <c r="J32" s="17"/>
      <c r="K32" s="17"/>
      <c r="L32" s="17"/>
      <c r="M32" s="17"/>
      <c r="N32" s="17"/>
      <c r="O32" s="17"/>
      <c r="P32" s="17"/>
      <c r="Q32" s="95"/>
      <c r="R32" s="82"/>
      <c r="S32" s="82"/>
      <c r="T32" s="82"/>
      <c r="U32" s="82"/>
      <c r="V32" s="82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52"/>
      <c r="AK32" s="52"/>
      <c r="AL32" s="13"/>
      <c r="AM32" s="13"/>
    </row>
    <row r="33" spans="1:40" s="20" customFormat="1" hidden="1" x14ac:dyDescent="0.2">
      <c r="A33" s="1">
        <v>13</v>
      </c>
      <c r="B33" s="118"/>
      <c r="C33" s="24"/>
      <c r="D33" s="24"/>
      <c r="E33" s="24"/>
      <c r="F33" s="24"/>
      <c r="G33" s="24"/>
      <c r="H33" s="24"/>
      <c r="I33" s="17"/>
      <c r="J33" s="17"/>
      <c r="K33" s="17"/>
      <c r="L33" s="17"/>
      <c r="M33" s="17"/>
      <c r="N33" s="17"/>
      <c r="O33" s="17"/>
      <c r="P33" s="17"/>
      <c r="Q33" s="95"/>
      <c r="R33" s="82"/>
      <c r="S33" s="82"/>
      <c r="T33" s="82"/>
      <c r="U33" s="82"/>
      <c r="V33" s="82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52"/>
      <c r="AK33" s="52"/>
      <c r="AL33" s="13"/>
      <c r="AM33" s="13"/>
    </row>
    <row r="34" spans="1:40" s="20" customFormat="1" hidden="1" x14ac:dyDescent="0.2">
      <c r="A34" s="1">
        <v>14</v>
      </c>
      <c r="B34" s="118"/>
      <c r="C34" s="24"/>
      <c r="D34" s="24"/>
      <c r="E34" s="24"/>
      <c r="F34" s="24"/>
      <c r="G34" s="24"/>
      <c r="H34" s="24"/>
      <c r="I34" s="17"/>
      <c r="J34" s="17"/>
      <c r="K34" s="17"/>
      <c r="L34" s="17"/>
      <c r="M34" s="17"/>
      <c r="N34" s="17"/>
      <c r="O34" s="17"/>
      <c r="P34" s="17"/>
      <c r="Q34" s="95"/>
      <c r="R34" s="82"/>
      <c r="S34" s="82"/>
      <c r="T34" s="82"/>
      <c r="U34" s="82"/>
      <c r="V34" s="82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52"/>
      <c r="AK34" s="52"/>
      <c r="AL34" s="13"/>
      <c r="AM34" s="13"/>
    </row>
    <row r="35" spans="1:40" s="20" customFormat="1" hidden="1" x14ac:dyDescent="0.2">
      <c r="A35" s="1">
        <v>15</v>
      </c>
      <c r="B35" s="118"/>
      <c r="C35" s="24"/>
      <c r="D35" s="24"/>
      <c r="E35" s="24"/>
      <c r="F35" s="24"/>
      <c r="G35" s="24"/>
      <c r="H35" s="24"/>
      <c r="I35" s="17"/>
      <c r="J35" s="17"/>
      <c r="K35" s="17"/>
      <c r="L35" s="17"/>
      <c r="M35" s="17"/>
      <c r="N35" s="17"/>
      <c r="O35" s="17"/>
      <c r="P35" s="17"/>
      <c r="Q35" s="95"/>
      <c r="R35" s="82"/>
      <c r="S35" s="82"/>
      <c r="T35" s="82"/>
      <c r="U35" s="82"/>
      <c r="V35" s="82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52"/>
      <c r="AK35" s="52"/>
      <c r="AL35" s="13"/>
      <c r="AM35" s="13"/>
    </row>
    <row r="36" spans="1:40" s="20" customFormat="1" hidden="1" x14ac:dyDescent="0.2">
      <c r="A36" s="1">
        <v>16</v>
      </c>
      <c r="B36" s="118"/>
      <c r="C36" s="24"/>
      <c r="D36" s="24"/>
      <c r="E36" s="24"/>
      <c r="F36" s="24"/>
      <c r="G36" s="24"/>
      <c r="H36" s="24"/>
      <c r="I36" s="17"/>
      <c r="J36" s="17"/>
      <c r="K36" s="17"/>
      <c r="L36" s="17"/>
      <c r="M36" s="17"/>
      <c r="N36" s="17"/>
      <c r="O36" s="17"/>
      <c r="P36" s="17"/>
      <c r="Q36" s="95"/>
      <c r="R36" s="82"/>
      <c r="S36" s="82"/>
      <c r="T36" s="82"/>
      <c r="U36" s="82"/>
      <c r="V36" s="82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52"/>
      <c r="AK36" s="52"/>
      <c r="AL36" s="13"/>
      <c r="AM36" s="13"/>
    </row>
    <row r="37" spans="1:40" s="62" customFormat="1" ht="48" customHeight="1" x14ac:dyDescent="0.2">
      <c r="A37" s="216" t="s">
        <v>227</v>
      </c>
      <c r="B37" s="219" t="s">
        <v>261</v>
      </c>
      <c r="C37" s="3"/>
      <c r="D37" s="24"/>
      <c r="E37" s="24"/>
      <c r="F37" s="24"/>
      <c r="G37" s="24"/>
      <c r="H37" s="24"/>
      <c r="I37" s="17"/>
      <c r="J37" s="17"/>
      <c r="K37" s="17">
        <v>1957</v>
      </c>
      <c r="L37" s="17">
        <v>15</v>
      </c>
      <c r="M37" s="4" t="s">
        <v>75</v>
      </c>
      <c r="N37" s="4" t="s">
        <v>166</v>
      </c>
      <c r="O37" s="4">
        <v>3.6349999999999998</v>
      </c>
      <c r="P37" s="4"/>
      <c r="Q37" s="17"/>
      <c r="R37" s="122">
        <v>7.4598833000000004</v>
      </c>
      <c r="S37" s="82"/>
      <c r="T37" s="122">
        <f>R37-U37</f>
        <v>1.7533303</v>
      </c>
      <c r="U37" s="82">
        <v>5.7065530000000004</v>
      </c>
      <c r="V37" s="82"/>
      <c r="W37" s="17"/>
      <c r="X37" s="17"/>
      <c r="Y37" s="17"/>
      <c r="Z37" s="17"/>
      <c r="AA37" s="3"/>
      <c r="AB37" s="17"/>
      <c r="AC37" s="17"/>
      <c r="AD37" s="17"/>
      <c r="AE37" s="3">
        <v>2017</v>
      </c>
      <c r="AF37" s="17">
        <v>20</v>
      </c>
      <c r="AG37" s="17" t="s">
        <v>76</v>
      </c>
      <c r="AH37" s="4" t="s">
        <v>177</v>
      </c>
      <c r="AI37" s="78">
        <v>3.6349999999999998</v>
      </c>
      <c r="AJ37" s="4"/>
      <c r="AK37" s="17"/>
      <c r="AL37" s="13"/>
      <c r="AM37" s="13"/>
      <c r="AN37" s="13"/>
    </row>
    <row r="38" spans="1:40" s="20" customFormat="1" hidden="1" x14ac:dyDescent="0.2">
      <c r="A38" s="1">
        <v>18</v>
      </c>
      <c r="B38" s="118"/>
      <c r="C38" s="24"/>
      <c r="D38" s="24"/>
      <c r="E38" s="24"/>
      <c r="F38" s="24"/>
      <c r="G38" s="24"/>
      <c r="H38" s="24"/>
      <c r="I38" s="17"/>
      <c r="J38" s="17"/>
      <c r="K38" s="17"/>
      <c r="L38" s="17"/>
      <c r="M38" s="17"/>
      <c r="N38" s="17"/>
      <c r="O38" s="17"/>
      <c r="P38" s="17"/>
      <c r="Q38" s="95"/>
      <c r="R38" s="82"/>
      <c r="S38" s="82"/>
      <c r="T38" s="82"/>
      <c r="U38" s="82"/>
      <c r="V38" s="82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52"/>
      <c r="AK38" s="52"/>
      <c r="AL38" s="13"/>
      <c r="AM38" s="13"/>
    </row>
    <row r="39" spans="1:40" s="20" customFormat="1" hidden="1" x14ac:dyDescent="0.2">
      <c r="A39" s="1">
        <v>19</v>
      </c>
      <c r="B39" s="118"/>
      <c r="C39" s="24"/>
      <c r="D39" s="24"/>
      <c r="E39" s="24"/>
      <c r="F39" s="24"/>
      <c r="G39" s="24"/>
      <c r="H39" s="24"/>
      <c r="I39" s="17"/>
      <c r="J39" s="17"/>
      <c r="K39" s="17"/>
      <c r="L39" s="17"/>
      <c r="M39" s="17"/>
      <c r="N39" s="17"/>
      <c r="O39" s="17"/>
      <c r="P39" s="17"/>
      <c r="Q39" s="95"/>
      <c r="R39" s="82"/>
      <c r="S39" s="82"/>
      <c r="T39" s="82"/>
      <c r="U39" s="82"/>
      <c r="V39" s="82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52"/>
      <c r="AK39" s="52"/>
      <c r="AL39" s="13"/>
      <c r="AM39" s="13"/>
    </row>
    <row r="40" spans="1:40" s="20" customFormat="1" hidden="1" x14ac:dyDescent="0.2">
      <c r="A40" s="1">
        <v>20</v>
      </c>
      <c r="B40" s="118"/>
      <c r="C40" s="24"/>
      <c r="D40" s="24"/>
      <c r="E40" s="24"/>
      <c r="F40" s="24"/>
      <c r="G40" s="24"/>
      <c r="H40" s="24"/>
      <c r="I40" s="17"/>
      <c r="J40" s="17"/>
      <c r="K40" s="17"/>
      <c r="L40" s="17"/>
      <c r="M40" s="17"/>
      <c r="N40" s="17"/>
      <c r="O40" s="17"/>
      <c r="P40" s="17"/>
      <c r="Q40" s="95"/>
      <c r="R40" s="82"/>
      <c r="S40" s="82"/>
      <c r="T40" s="82"/>
      <c r="U40" s="82"/>
      <c r="V40" s="82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52"/>
      <c r="AK40" s="52"/>
      <c r="AL40" s="13"/>
      <c r="AM40" s="13"/>
    </row>
    <row r="41" spans="1:40" s="20" customFormat="1" hidden="1" x14ac:dyDescent="0.2">
      <c r="A41" s="1">
        <v>21</v>
      </c>
      <c r="B41" s="118"/>
      <c r="C41" s="24"/>
      <c r="D41" s="24"/>
      <c r="E41" s="24"/>
      <c r="F41" s="24"/>
      <c r="G41" s="24"/>
      <c r="H41" s="24"/>
      <c r="I41" s="17"/>
      <c r="J41" s="17"/>
      <c r="K41" s="17"/>
      <c r="L41" s="17"/>
      <c r="M41" s="17"/>
      <c r="N41" s="17"/>
      <c r="O41" s="17"/>
      <c r="P41" s="17"/>
      <c r="Q41" s="95"/>
      <c r="R41" s="82"/>
      <c r="S41" s="82"/>
      <c r="T41" s="82"/>
      <c r="U41" s="82"/>
      <c r="V41" s="82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52"/>
      <c r="AK41" s="52"/>
      <c r="AL41" s="13"/>
      <c r="AM41" s="13"/>
    </row>
    <row r="42" spans="1:40" s="20" customFormat="1" ht="47.25" hidden="1" x14ac:dyDescent="0.2">
      <c r="A42" s="1">
        <v>22</v>
      </c>
      <c r="B42" s="117" t="s">
        <v>126</v>
      </c>
      <c r="C42" s="24"/>
      <c r="D42" s="24"/>
      <c r="E42" s="24"/>
      <c r="F42" s="24"/>
      <c r="G42" s="24"/>
      <c r="H42" s="24"/>
      <c r="I42" s="17"/>
      <c r="J42" s="17"/>
      <c r="K42" s="17"/>
      <c r="L42" s="17"/>
      <c r="M42" s="17"/>
      <c r="N42" s="17"/>
      <c r="O42" s="17"/>
      <c r="P42" s="17"/>
      <c r="Q42" s="95"/>
      <c r="R42" s="82"/>
      <c r="S42" s="82"/>
      <c r="T42" s="82"/>
      <c r="U42" s="82"/>
      <c r="V42" s="82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52"/>
      <c r="AK42" s="52"/>
      <c r="AL42" s="13"/>
      <c r="AM42" s="13"/>
    </row>
    <row r="43" spans="1:40" s="201" customFormat="1" ht="15" x14ac:dyDescent="0.2">
      <c r="A43" s="217" t="s">
        <v>233</v>
      </c>
      <c r="B43" s="221" t="s">
        <v>199</v>
      </c>
      <c r="C43" s="196"/>
      <c r="D43" s="196"/>
      <c r="E43" s="196"/>
      <c r="F43" s="196"/>
      <c r="G43" s="196"/>
      <c r="H43" s="196"/>
      <c r="I43" s="197"/>
      <c r="J43" s="197"/>
      <c r="K43" s="197"/>
      <c r="L43" s="197"/>
      <c r="M43" s="197"/>
      <c r="N43" s="197"/>
      <c r="O43" s="199">
        <f>SUM(O46:O52)</f>
        <v>3.4699999999999998</v>
      </c>
      <c r="P43" s="199"/>
      <c r="Q43" s="198"/>
      <c r="R43" s="199">
        <f>SUM(R46:R52)</f>
        <v>3.7888336799999998</v>
      </c>
      <c r="S43" s="199"/>
      <c r="T43" s="199">
        <f>SUM(T46:T52)</f>
        <v>1.4088926799999999</v>
      </c>
      <c r="U43" s="199">
        <f>SUM(U46:U52)</f>
        <v>2.3799409999999996</v>
      </c>
      <c r="V43" s="199"/>
      <c r="W43" s="199"/>
      <c r="X43" s="199"/>
      <c r="Y43" s="199"/>
      <c r="Z43" s="199"/>
      <c r="AA43" s="199"/>
      <c r="AB43" s="199"/>
      <c r="AC43" s="199"/>
      <c r="AD43" s="199"/>
      <c r="AE43" s="199"/>
      <c r="AF43" s="199"/>
      <c r="AG43" s="199"/>
      <c r="AH43" s="199"/>
      <c r="AI43" s="199">
        <f>SUM(AI46:AI52)</f>
        <v>3.4699999999999998</v>
      </c>
      <c r="AJ43" s="240"/>
      <c r="AK43" s="240"/>
      <c r="AL43" s="222"/>
      <c r="AM43" s="222"/>
    </row>
    <row r="44" spans="1:40" s="20" customFormat="1" hidden="1" x14ac:dyDescent="0.2">
      <c r="A44" s="1">
        <v>23</v>
      </c>
      <c r="B44" s="118"/>
      <c r="C44" s="24"/>
      <c r="D44" s="24"/>
      <c r="E44" s="24"/>
      <c r="F44" s="24"/>
      <c r="G44" s="24"/>
      <c r="H44" s="24"/>
      <c r="I44" s="17"/>
      <c r="J44" s="17"/>
      <c r="K44" s="17"/>
      <c r="L44" s="17"/>
      <c r="M44" s="17"/>
      <c r="N44" s="17"/>
      <c r="O44" s="17"/>
      <c r="P44" s="17"/>
      <c r="Q44" s="95"/>
      <c r="R44" s="82"/>
      <c r="S44" s="82"/>
      <c r="T44" s="82"/>
      <c r="U44" s="82"/>
      <c r="V44" s="82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52"/>
      <c r="AK44" s="52"/>
      <c r="AL44" s="13"/>
      <c r="AM44" s="13"/>
    </row>
    <row r="45" spans="1:40" s="20" customFormat="1" hidden="1" x14ac:dyDescent="0.2">
      <c r="A45" s="1">
        <v>24</v>
      </c>
      <c r="B45" s="118"/>
      <c r="C45" s="24"/>
      <c r="D45" s="24"/>
      <c r="E45" s="24"/>
      <c r="F45" s="24"/>
      <c r="G45" s="24"/>
      <c r="H45" s="24"/>
      <c r="I45" s="17"/>
      <c r="J45" s="17"/>
      <c r="K45" s="17"/>
      <c r="L45" s="17"/>
      <c r="M45" s="17"/>
      <c r="N45" s="17"/>
      <c r="O45" s="17"/>
      <c r="P45" s="17"/>
      <c r="Q45" s="95"/>
      <c r="R45" s="82"/>
      <c r="S45" s="82"/>
      <c r="T45" s="82"/>
      <c r="U45" s="82"/>
      <c r="V45" s="82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52"/>
      <c r="AK45" s="52"/>
      <c r="AL45" s="13"/>
      <c r="AM45" s="13"/>
    </row>
    <row r="46" spans="1:40" s="62" customFormat="1" ht="26.45" customHeight="1" x14ac:dyDescent="0.2">
      <c r="A46" s="216" t="s">
        <v>236</v>
      </c>
      <c r="B46" s="219" t="s">
        <v>268</v>
      </c>
      <c r="C46" s="3"/>
      <c r="D46" s="24"/>
      <c r="E46" s="24"/>
      <c r="F46" s="24"/>
      <c r="G46" s="24"/>
      <c r="H46" s="24"/>
      <c r="I46" s="17"/>
      <c r="J46" s="17"/>
      <c r="K46" s="17">
        <v>1990</v>
      </c>
      <c r="L46" s="17">
        <v>15</v>
      </c>
      <c r="M46" s="4" t="s">
        <v>75</v>
      </c>
      <c r="N46" s="4" t="s">
        <v>164</v>
      </c>
      <c r="O46" s="4">
        <v>0.6</v>
      </c>
      <c r="P46" s="4"/>
      <c r="Q46" s="17"/>
      <c r="R46" s="78">
        <v>0.68395395999999997</v>
      </c>
      <c r="S46" s="82"/>
      <c r="T46" s="122">
        <f>R46-U46</f>
        <v>0.25783395999999997</v>
      </c>
      <c r="U46" s="82">
        <v>0.42612</v>
      </c>
      <c r="V46" s="82"/>
      <c r="W46" s="17"/>
      <c r="X46" s="17"/>
      <c r="Y46" s="17"/>
      <c r="Z46" s="17"/>
      <c r="AA46" s="3"/>
      <c r="AB46" s="17"/>
      <c r="AC46" s="17"/>
      <c r="AD46" s="17"/>
      <c r="AE46" s="3">
        <v>2017</v>
      </c>
      <c r="AF46" s="17">
        <v>20</v>
      </c>
      <c r="AG46" s="17" t="s">
        <v>76</v>
      </c>
      <c r="AH46" s="17" t="s">
        <v>175</v>
      </c>
      <c r="AI46" s="78">
        <v>0.6</v>
      </c>
      <c r="AJ46" s="4"/>
      <c r="AK46" s="17"/>
      <c r="AL46" s="13"/>
      <c r="AM46" s="13"/>
      <c r="AN46" s="13"/>
    </row>
    <row r="47" spans="1:40" s="62" customFormat="1" ht="33" customHeight="1" x14ac:dyDescent="0.2">
      <c r="A47" s="216" t="s">
        <v>237</v>
      </c>
      <c r="B47" s="219" t="s">
        <v>269</v>
      </c>
      <c r="C47" s="3"/>
      <c r="D47" s="24"/>
      <c r="E47" s="24"/>
      <c r="F47" s="24"/>
      <c r="G47" s="24"/>
      <c r="H47" s="24"/>
      <c r="I47" s="17"/>
      <c r="J47" s="17"/>
      <c r="K47" s="17">
        <v>1969</v>
      </c>
      <c r="L47" s="17">
        <v>15</v>
      </c>
      <c r="M47" s="4" t="s">
        <v>75</v>
      </c>
      <c r="N47" s="4" t="s">
        <v>164</v>
      </c>
      <c r="O47" s="4">
        <v>0.42</v>
      </c>
      <c r="P47" s="4"/>
      <c r="Q47" s="17"/>
      <c r="R47" s="122">
        <v>0.48146359999999999</v>
      </c>
      <c r="S47" s="82"/>
      <c r="T47" s="122">
        <f>R47-U47</f>
        <v>0.18152360000000001</v>
      </c>
      <c r="U47" s="82">
        <v>0.29993999999999998</v>
      </c>
      <c r="V47" s="82"/>
      <c r="W47" s="17"/>
      <c r="X47" s="17"/>
      <c r="Y47" s="17"/>
      <c r="Z47" s="17"/>
      <c r="AA47" s="3"/>
      <c r="AB47" s="17"/>
      <c r="AC47" s="17"/>
      <c r="AD47" s="17"/>
      <c r="AE47" s="3">
        <v>2017</v>
      </c>
      <c r="AF47" s="17">
        <v>20</v>
      </c>
      <c r="AG47" s="17" t="s">
        <v>76</v>
      </c>
      <c r="AH47" s="17" t="s">
        <v>175</v>
      </c>
      <c r="AI47" s="78">
        <v>0.42</v>
      </c>
      <c r="AJ47" s="17"/>
      <c r="AK47" s="7"/>
      <c r="AL47" s="13"/>
      <c r="AM47" s="13"/>
      <c r="AN47" s="13"/>
    </row>
    <row r="48" spans="1:40" s="62" customFormat="1" ht="27" customHeight="1" x14ac:dyDescent="0.2">
      <c r="A48" s="216" t="s">
        <v>238</v>
      </c>
      <c r="B48" s="219" t="s">
        <v>270</v>
      </c>
      <c r="C48" s="3"/>
      <c r="D48" s="24"/>
      <c r="E48" s="24"/>
      <c r="F48" s="24"/>
      <c r="G48" s="24"/>
      <c r="H48" s="24"/>
      <c r="I48" s="17"/>
      <c r="J48" s="17"/>
      <c r="K48" s="17">
        <v>1985</v>
      </c>
      <c r="L48" s="17">
        <v>15</v>
      </c>
      <c r="M48" s="4" t="s">
        <v>75</v>
      </c>
      <c r="N48" s="4" t="s">
        <v>163</v>
      </c>
      <c r="O48" s="4">
        <v>0.55000000000000004</v>
      </c>
      <c r="P48" s="4"/>
      <c r="Q48" s="17"/>
      <c r="R48" s="122">
        <v>0.58241613999999997</v>
      </c>
      <c r="S48" s="82"/>
      <c r="T48" s="122">
        <f>R48-U48</f>
        <v>0.21637013999999999</v>
      </c>
      <c r="U48" s="82">
        <v>0.36604599999999998</v>
      </c>
      <c r="V48" s="82"/>
      <c r="W48" s="17"/>
      <c r="X48" s="17"/>
      <c r="Y48" s="17"/>
      <c r="Z48" s="17"/>
      <c r="AA48" s="3"/>
      <c r="AB48" s="17"/>
      <c r="AC48" s="17"/>
      <c r="AD48" s="17"/>
      <c r="AE48" s="3">
        <v>2017</v>
      </c>
      <c r="AF48" s="17">
        <v>20</v>
      </c>
      <c r="AG48" s="17" t="s">
        <v>76</v>
      </c>
      <c r="AH48" s="17" t="s">
        <v>175</v>
      </c>
      <c r="AI48" s="78">
        <v>0.55000000000000004</v>
      </c>
      <c r="AJ48" s="4"/>
      <c r="AK48" s="17"/>
      <c r="AL48" s="13"/>
      <c r="AM48" s="13"/>
      <c r="AN48" s="13"/>
    </row>
    <row r="49" spans="1:40" s="62" customFormat="1" ht="28.15" customHeight="1" x14ac:dyDescent="0.2">
      <c r="A49" s="216" t="s">
        <v>239</v>
      </c>
      <c r="B49" s="219" t="s">
        <v>271</v>
      </c>
      <c r="C49" s="3"/>
      <c r="D49" s="24"/>
      <c r="E49" s="24"/>
      <c r="F49" s="24"/>
      <c r="G49" s="24"/>
      <c r="H49" s="24"/>
      <c r="I49" s="17"/>
      <c r="J49" s="17"/>
      <c r="K49" s="17">
        <v>1979</v>
      </c>
      <c r="L49" s="17">
        <v>15</v>
      </c>
      <c r="M49" s="4" t="s">
        <v>75</v>
      </c>
      <c r="N49" s="4" t="s">
        <v>163</v>
      </c>
      <c r="O49" s="4">
        <v>1.1000000000000001</v>
      </c>
      <c r="P49" s="4"/>
      <c r="Q49" s="17"/>
      <c r="R49" s="122">
        <v>1.1532977799999999</v>
      </c>
      <c r="S49" s="82"/>
      <c r="T49" s="122">
        <f>R49-U49</f>
        <v>0.41952077999999993</v>
      </c>
      <c r="U49" s="82">
        <v>0.73377700000000001</v>
      </c>
      <c r="V49" s="82"/>
      <c r="W49" s="17"/>
      <c r="X49" s="17"/>
      <c r="Y49" s="17"/>
      <c r="Z49" s="17"/>
      <c r="AA49" s="3"/>
      <c r="AB49" s="17"/>
      <c r="AC49" s="17"/>
      <c r="AD49" s="17"/>
      <c r="AE49" s="3">
        <v>2017</v>
      </c>
      <c r="AF49" s="17">
        <v>20</v>
      </c>
      <c r="AG49" s="17" t="s">
        <v>76</v>
      </c>
      <c r="AH49" s="17" t="s">
        <v>175</v>
      </c>
      <c r="AI49" s="78">
        <v>1.1000000000000001</v>
      </c>
      <c r="AJ49" s="17"/>
      <c r="AK49" s="7"/>
      <c r="AL49" s="13"/>
      <c r="AM49" s="13"/>
      <c r="AN49" s="13"/>
    </row>
    <row r="50" spans="1:40" s="20" customFormat="1" hidden="1" x14ac:dyDescent="0.2">
      <c r="A50" s="1">
        <v>29</v>
      </c>
      <c r="B50" s="118"/>
      <c r="C50" s="24"/>
      <c r="D50" s="24"/>
      <c r="E50" s="24"/>
      <c r="F50" s="24"/>
      <c r="G50" s="24"/>
      <c r="H50" s="24"/>
      <c r="I50" s="17"/>
      <c r="J50" s="17"/>
      <c r="K50" s="17"/>
      <c r="L50" s="17"/>
      <c r="M50" s="17"/>
      <c r="N50" s="17"/>
      <c r="O50" s="17"/>
      <c r="P50" s="17"/>
      <c r="Q50" s="95"/>
      <c r="R50" s="82"/>
      <c r="S50" s="82"/>
      <c r="T50" s="82"/>
      <c r="U50" s="82"/>
      <c r="V50" s="82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3"/>
      <c r="AK50" s="13"/>
      <c r="AL50" s="13"/>
      <c r="AM50" s="13"/>
    </row>
    <row r="51" spans="1:40" s="20" customFormat="1" hidden="1" x14ac:dyDescent="0.2">
      <c r="A51" s="1">
        <v>30</v>
      </c>
      <c r="B51" s="118"/>
      <c r="C51" s="24"/>
      <c r="D51" s="24"/>
      <c r="E51" s="24"/>
      <c r="F51" s="24"/>
      <c r="G51" s="24"/>
      <c r="H51" s="24"/>
      <c r="I51" s="17"/>
      <c r="J51" s="17"/>
      <c r="K51" s="17"/>
      <c r="L51" s="17"/>
      <c r="M51" s="17"/>
      <c r="N51" s="17"/>
      <c r="O51" s="17"/>
      <c r="P51" s="17"/>
      <c r="Q51" s="95"/>
      <c r="R51" s="82"/>
      <c r="S51" s="82"/>
      <c r="T51" s="82"/>
      <c r="U51" s="82"/>
      <c r="V51" s="82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3"/>
      <c r="AK51" s="13"/>
      <c r="AL51" s="13"/>
      <c r="AM51" s="13"/>
    </row>
    <row r="52" spans="1:40" s="62" customFormat="1" ht="30" customHeight="1" x14ac:dyDescent="0.2">
      <c r="A52" s="216" t="s">
        <v>242</v>
      </c>
      <c r="B52" s="219" t="s">
        <v>274</v>
      </c>
      <c r="C52" s="3"/>
      <c r="D52" s="24"/>
      <c r="E52" s="24"/>
      <c r="F52" s="24"/>
      <c r="G52" s="24"/>
      <c r="H52" s="24"/>
      <c r="I52" s="17"/>
      <c r="J52" s="17"/>
      <c r="K52" s="17">
        <v>1957</v>
      </c>
      <c r="L52" s="17">
        <v>15</v>
      </c>
      <c r="M52" s="4" t="s">
        <v>75</v>
      </c>
      <c r="N52" s="4" t="s">
        <v>163</v>
      </c>
      <c r="O52" s="4">
        <v>0.8</v>
      </c>
      <c r="P52" s="4"/>
      <c r="Q52" s="17"/>
      <c r="R52" s="122">
        <v>0.8877022</v>
      </c>
      <c r="S52" s="82"/>
      <c r="T52" s="122">
        <f>R52-U52</f>
        <v>0.33364419999999995</v>
      </c>
      <c r="U52" s="82">
        <v>0.55405800000000005</v>
      </c>
      <c r="V52" s="82"/>
      <c r="W52" s="17"/>
      <c r="X52" s="17"/>
      <c r="Y52" s="17"/>
      <c r="Z52" s="17"/>
      <c r="AA52" s="3"/>
      <c r="AB52" s="17"/>
      <c r="AC52" s="17"/>
      <c r="AD52" s="17"/>
      <c r="AE52" s="3">
        <v>2017</v>
      </c>
      <c r="AF52" s="17">
        <v>20</v>
      </c>
      <c r="AG52" s="17" t="s">
        <v>76</v>
      </c>
      <c r="AH52" s="17" t="s">
        <v>175</v>
      </c>
      <c r="AI52" s="78">
        <v>0.8</v>
      </c>
      <c r="AJ52" s="17"/>
      <c r="AK52" s="60"/>
      <c r="AL52" s="13"/>
      <c r="AM52" s="13"/>
      <c r="AN52" s="13"/>
    </row>
    <row r="53" spans="1:40" s="20" customFormat="1" hidden="1" x14ac:dyDescent="0.2">
      <c r="A53" s="1">
        <v>32</v>
      </c>
      <c r="B53" s="118"/>
      <c r="C53" s="24"/>
      <c r="D53" s="24"/>
      <c r="E53" s="24"/>
      <c r="F53" s="24"/>
      <c r="G53" s="24"/>
      <c r="H53" s="24"/>
      <c r="I53" s="17"/>
      <c r="J53" s="17"/>
      <c r="K53" s="17"/>
      <c r="L53" s="17"/>
      <c r="M53" s="17"/>
      <c r="N53" s="17"/>
      <c r="O53" s="17"/>
      <c r="P53" s="17"/>
      <c r="Q53" s="95"/>
      <c r="R53" s="82"/>
      <c r="S53" s="82"/>
      <c r="T53" s="82"/>
      <c r="U53" s="82"/>
      <c r="V53" s="82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3"/>
      <c r="AK53" s="13"/>
      <c r="AL53" s="13"/>
      <c r="AM53" s="13"/>
    </row>
    <row r="54" spans="1:40" s="20" customFormat="1" hidden="1" x14ac:dyDescent="0.2">
      <c r="A54" s="1">
        <v>33</v>
      </c>
      <c r="B54" s="118"/>
      <c r="C54" s="24"/>
      <c r="D54" s="24"/>
      <c r="E54" s="24"/>
      <c r="F54" s="24"/>
      <c r="G54" s="24"/>
      <c r="H54" s="24"/>
      <c r="I54" s="17"/>
      <c r="J54" s="17"/>
      <c r="K54" s="17"/>
      <c r="L54" s="17"/>
      <c r="M54" s="17"/>
      <c r="N54" s="17"/>
      <c r="O54" s="17"/>
      <c r="P54" s="17"/>
      <c r="Q54" s="95"/>
      <c r="R54" s="80"/>
      <c r="S54" s="80"/>
      <c r="T54" s="80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3"/>
      <c r="AK54" s="13"/>
      <c r="AL54" s="13"/>
      <c r="AM54" s="13"/>
    </row>
    <row r="55" spans="1:40" s="20" customFormat="1" hidden="1" x14ac:dyDescent="0.2">
      <c r="A55" s="1">
        <v>34</v>
      </c>
      <c r="B55" s="118"/>
      <c r="C55" s="24"/>
      <c r="D55" s="24"/>
      <c r="E55" s="24"/>
      <c r="F55" s="24"/>
      <c r="G55" s="24"/>
      <c r="H55" s="24"/>
      <c r="I55" s="17"/>
      <c r="J55" s="17"/>
      <c r="K55" s="17"/>
      <c r="L55" s="17"/>
      <c r="M55" s="17"/>
      <c r="N55" s="17"/>
      <c r="O55" s="17"/>
      <c r="P55" s="17"/>
      <c r="Q55" s="95"/>
      <c r="R55" s="80"/>
      <c r="S55" s="80"/>
      <c r="T55" s="80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3"/>
      <c r="AK55" s="13"/>
      <c r="AL55" s="13"/>
      <c r="AM55" s="13"/>
    </row>
    <row r="56" spans="1:40" s="20" customFormat="1" hidden="1" x14ac:dyDescent="0.2">
      <c r="A56" s="1">
        <v>35</v>
      </c>
      <c r="B56" s="118"/>
      <c r="C56" s="24"/>
      <c r="D56" s="24"/>
      <c r="E56" s="24"/>
      <c r="F56" s="24"/>
      <c r="G56" s="24"/>
      <c r="H56" s="24"/>
      <c r="I56" s="17"/>
      <c r="J56" s="17"/>
      <c r="K56" s="17"/>
      <c r="L56" s="17"/>
      <c r="M56" s="17"/>
      <c r="N56" s="17"/>
      <c r="O56" s="17"/>
      <c r="P56" s="17"/>
      <c r="Q56" s="95"/>
      <c r="R56" s="80"/>
      <c r="S56" s="80"/>
      <c r="T56" s="80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3"/>
      <c r="AK56" s="13"/>
      <c r="AL56" s="13"/>
      <c r="AM56" s="13"/>
    </row>
    <row r="57" spans="1:40" s="91" customFormat="1" ht="42.75" x14ac:dyDescent="0.25">
      <c r="A57" s="216" t="s">
        <v>14</v>
      </c>
      <c r="B57" s="261" t="s">
        <v>17</v>
      </c>
      <c r="C57" s="262"/>
      <c r="D57" s="263"/>
      <c r="E57" s="263"/>
      <c r="F57" s="263"/>
      <c r="G57" s="263"/>
      <c r="H57" s="263"/>
      <c r="I57" s="264"/>
      <c r="J57" s="264"/>
      <c r="K57" s="264"/>
      <c r="L57" s="264"/>
      <c r="M57" s="264"/>
      <c r="N57" s="264"/>
      <c r="O57" s="264"/>
      <c r="P57" s="264"/>
      <c r="Q57" s="264"/>
      <c r="R57" s="280"/>
      <c r="S57" s="275"/>
      <c r="T57" s="275"/>
      <c r="U57" s="275"/>
      <c r="V57" s="264"/>
      <c r="W57" s="264"/>
      <c r="X57" s="264"/>
      <c r="Y57" s="264"/>
      <c r="Z57" s="264"/>
      <c r="AA57" s="262"/>
      <c r="AB57" s="264"/>
      <c r="AC57" s="264"/>
      <c r="AD57" s="264"/>
      <c r="AE57" s="262"/>
      <c r="AF57" s="264"/>
      <c r="AG57" s="264"/>
      <c r="AH57" s="264"/>
      <c r="AI57" s="264"/>
      <c r="AJ57" s="264"/>
      <c r="AK57" s="264"/>
    </row>
    <row r="58" spans="1:40" s="91" customFormat="1" ht="6" customHeight="1" x14ac:dyDescent="0.25">
      <c r="A58" s="216"/>
      <c r="B58" s="268"/>
      <c r="C58" s="262"/>
      <c r="D58" s="263"/>
      <c r="E58" s="263"/>
      <c r="F58" s="263"/>
      <c r="G58" s="263"/>
      <c r="H58" s="263"/>
      <c r="I58" s="264"/>
      <c r="J58" s="264"/>
      <c r="K58" s="264"/>
      <c r="L58" s="264"/>
      <c r="M58" s="264"/>
      <c r="N58" s="264"/>
      <c r="O58" s="264"/>
      <c r="P58" s="264"/>
      <c r="Q58" s="264"/>
      <c r="R58" s="280"/>
      <c r="S58" s="275"/>
      <c r="T58" s="275"/>
      <c r="U58" s="275"/>
      <c r="V58" s="264"/>
      <c r="W58" s="264"/>
      <c r="X58" s="264"/>
      <c r="Y58" s="264"/>
      <c r="Z58" s="264"/>
      <c r="AA58" s="262"/>
      <c r="AB58" s="264"/>
      <c r="AC58" s="264"/>
      <c r="AD58" s="264"/>
      <c r="AE58" s="262"/>
      <c r="AF58" s="264"/>
      <c r="AG58" s="264"/>
      <c r="AH58" s="264"/>
      <c r="AI58" s="264"/>
      <c r="AJ58" s="264"/>
      <c r="AK58" s="264"/>
    </row>
    <row r="59" spans="1:40" s="91" customFormat="1" ht="13.9" customHeight="1" x14ac:dyDescent="0.25">
      <c r="A59" s="216" t="s">
        <v>15</v>
      </c>
      <c r="B59" s="261" t="s">
        <v>18</v>
      </c>
      <c r="C59" s="262"/>
      <c r="D59" s="263"/>
      <c r="E59" s="263"/>
      <c r="F59" s="263"/>
      <c r="G59" s="263"/>
      <c r="H59" s="263"/>
      <c r="I59" s="264"/>
      <c r="J59" s="264"/>
      <c r="K59" s="264"/>
      <c r="L59" s="264"/>
      <c r="M59" s="264"/>
      <c r="N59" s="264"/>
      <c r="O59" s="264"/>
      <c r="P59" s="264"/>
      <c r="Q59" s="264"/>
      <c r="R59" s="280"/>
      <c r="S59" s="275"/>
      <c r="T59" s="275"/>
      <c r="U59" s="275"/>
      <c r="V59" s="264"/>
      <c r="W59" s="264"/>
      <c r="X59" s="264"/>
      <c r="Y59" s="264"/>
      <c r="Z59" s="264"/>
      <c r="AA59" s="262"/>
      <c r="AB59" s="264"/>
      <c r="AC59" s="264"/>
      <c r="AD59" s="264"/>
      <c r="AE59" s="262"/>
      <c r="AF59" s="264"/>
      <c r="AG59" s="264"/>
      <c r="AH59" s="264"/>
      <c r="AI59" s="264"/>
      <c r="AJ59" s="264"/>
      <c r="AK59" s="264"/>
    </row>
    <row r="60" spans="1:40" s="91" customFormat="1" ht="5.45" customHeight="1" x14ac:dyDescent="0.25">
      <c r="A60" s="216"/>
      <c r="B60" s="268"/>
      <c r="C60" s="262"/>
      <c r="D60" s="263"/>
      <c r="E60" s="263"/>
      <c r="F60" s="263"/>
      <c r="G60" s="263"/>
      <c r="H60" s="263"/>
      <c r="I60" s="264"/>
      <c r="J60" s="264"/>
      <c r="K60" s="264"/>
      <c r="L60" s="264"/>
      <c r="M60" s="264"/>
      <c r="N60" s="264"/>
      <c r="O60" s="264"/>
      <c r="P60" s="264"/>
      <c r="Q60" s="264"/>
      <c r="R60" s="280"/>
      <c r="S60" s="275"/>
      <c r="T60" s="275"/>
      <c r="U60" s="275"/>
      <c r="V60" s="264"/>
      <c r="W60" s="264"/>
      <c r="X60" s="264"/>
      <c r="Y60" s="264"/>
      <c r="Z60" s="264"/>
      <c r="AA60" s="262"/>
      <c r="AB60" s="264"/>
      <c r="AC60" s="264"/>
      <c r="AD60" s="264"/>
      <c r="AE60" s="262"/>
      <c r="AF60" s="264"/>
      <c r="AG60" s="264"/>
      <c r="AH60" s="264"/>
      <c r="AI60" s="264"/>
      <c r="AJ60" s="264"/>
      <c r="AK60" s="264"/>
    </row>
    <row r="61" spans="1:40" s="91" customFormat="1" ht="57" x14ac:dyDescent="0.25">
      <c r="A61" s="269" t="s">
        <v>20</v>
      </c>
      <c r="B61" s="121" t="s">
        <v>19</v>
      </c>
      <c r="C61" s="263"/>
      <c r="D61" s="263"/>
      <c r="E61" s="263"/>
      <c r="F61" s="263"/>
      <c r="G61" s="263"/>
      <c r="H61" s="263"/>
      <c r="I61" s="264"/>
      <c r="J61" s="264"/>
      <c r="K61" s="264"/>
      <c r="L61" s="264"/>
      <c r="M61" s="264"/>
      <c r="N61" s="264"/>
      <c r="O61" s="264"/>
      <c r="P61" s="264"/>
      <c r="Q61" s="264"/>
      <c r="R61" s="280"/>
      <c r="S61" s="275"/>
      <c r="T61" s="275"/>
      <c r="U61" s="275"/>
      <c r="V61" s="264"/>
      <c r="W61" s="264"/>
      <c r="X61" s="264"/>
      <c r="Y61" s="264"/>
      <c r="Z61" s="264"/>
      <c r="AA61" s="264"/>
      <c r="AB61" s="264"/>
      <c r="AC61" s="264"/>
      <c r="AD61" s="264"/>
      <c r="AE61" s="264"/>
      <c r="AF61" s="264"/>
      <c r="AG61" s="264"/>
      <c r="AH61" s="264"/>
      <c r="AI61" s="264"/>
      <c r="AJ61" s="264"/>
      <c r="AK61" s="264"/>
    </row>
    <row r="62" spans="1:40" s="91" customFormat="1" ht="4.9000000000000004" customHeight="1" x14ac:dyDescent="0.25">
      <c r="A62" s="269"/>
      <c r="B62" s="220"/>
      <c r="C62" s="263"/>
      <c r="D62" s="263"/>
      <c r="E62" s="263"/>
      <c r="F62" s="263"/>
      <c r="G62" s="263"/>
      <c r="H62" s="263"/>
      <c r="I62" s="264"/>
      <c r="J62" s="264"/>
      <c r="K62" s="264"/>
      <c r="L62" s="264"/>
      <c r="M62" s="264"/>
      <c r="N62" s="264"/>
      <c r="O62" s="264"/>
      <c r="P62" s="264"/>
      <c r="Q62" s="264"/>
      <c r="R62" s="280"/>
      <c r="S62" s="275"/>
      <c r="T62" s="275"/>
      <c r="U62" s="275"/>
      <c r="V62" s="264"/>
      <c r="W62" s="264"/>
      <c r="X62" s="264"/>
      <c r="Y62" s="264"/>
      <c r="Z62" s="264"/>
      <c r="AA62" s="264"/>
      <c r="AB62" s="264"/>
      <c r="AC62" s="264"/>
      <c r="AD62" s="264"/>
      <c r="AE62" s="264"/>
      <c r="AF62" s="264"/>
      <c r="AG62" s="264"/>
      <c r="AH62" s="264"/>
      <c r="AI62" s="264"/>
      <c r="AJ62" s="264"/>
      <c r="AK62" s="264"/>
    </row>
    <row r="63" spans="1:40" s="91" customFormat="1" ht="15" x14ac:dyDescent="0.25">
      <c r="A63" s="264" t="s">
        <v>21</v>
      </c>
      <c r="B63" s="121" t="s">
        <v>23</v>
      </c>
      <c r="C63" s="263"/>
      <c r="D63" s="263"/>
      <c r="E63" s="263"/>
      <c r="F63" s="263"/>
      <c r="G63" s="263"/>
      <c r="H63" s="263"/>
      <c r="I63" s="264"/>
      <c r="J63" s="264"/>
      <c r="K63" s="264"/>
      <c r="L63" s="264"/>
      <c r="M63" s="264"/>
      <c r="N63" s="264"/>
      <c r="O63" s="264"/>
      <c r="P63" s="264"/>
      <c r="Q63" s="264"/>
      <c r="R63" s="280"/>
      <c r="S63" s="275"/>
      <c r="T63" s="275"/>
      <c r="U63" s="275"/>
      <c r="V63" s="264"/>
      <c r="W63" s="264"/>
      <c r="X63" s="264"/>
      <c r="Y63" s="264"/>
      <c r="Z63" s="264"/>
      <c r="AA63" s="264"/>
      <c r="AB63" s="264"/>
      <c r="AC63" s="264"/>
      <c r="AD63" s="264"/>
      <c r="AE63" s="264"/>
      <c r="AF63" s="264"/>
      <c r="AG63" s="264"/>
      <c r="AH63" s="264"/>
      <c r="AI63" s="264"/>
      <c r="AJ63" s="264"/>
      <c r="AK63" s="264"/>
    </row>
    <row r="64" spans="1:40" s="91" customFormat="1" ht="28.5" x14ac:dyDescent="0.25">
      <c r="A64" s="270" t="s">
        <v>22</v>
      </c>
      <c r="B64" s="121" t="s">
        <v>16</v>
      </c>
      <c r="C64" s="263"/>
      <c r="D64" s="263"/>
      <c r="E64" s="263"/>
      <c r="F64" s="263"/>
      <c r="G64" s="263"/>
      <c r="H64" s="263"/>
      <c r="I64" s="264"/>
      <c r="J64" s="264"/>
      <c r="K64" s="264"/>
      <c r="L64" s="264"/>
      <c r="M64" s="264"/>
      <c r="N64" s="264"/>
      <c r="O64" s="264"/>
      <c r="P64" s="264"/>
      <c r="Q64" s="264"/>
      <c r="R64" s="280"/>
      <c r="S64" s="275"/>
      <c r="T64" s="275"/>
      <c r="U64" s="275"/>
      <c r="V64" s="264"/>
      <c r="W64" s="264"/>
      <c r="X64" s="264"/>
      <c r="Y64" s="264"/>
      <c r="Z64" s="264"/>
      <c r="AA64" s="264"/>
      <c r="AB64" s="264"/>
      <c r="AC64" s="264"/>
      <c r="AD64" s="264"/>
      <c r="AE64" s="264"/>
      <c r="AF64" s="264"/>
      <c r="AG64" s="264"/>
      <c r="AH64" s="264"/>
      <c r="AI64" s="264"/>
      <c r="AJ64" s="264"/>
      <c r="AK64" s="264"/>
    </row>
    <row r="65" spans="1:37" s="277" customFormat="1" ht="15" x14ac:dyDescent="0.25">
      <c r="A65" s="264" t="s">
        <v>24</v>
      </c>
      <c r="B65" s="257" t="s">
        <v>25</v>
      </c>
      <c r="C65" s="263"/>
      <c r="D65" s="271"/>
      <c r="E65" s="271"/>
      <c r="F65" s="271"/>
      <c r="G65" s="271"/>
      <c r="H65" s="271"/>
      <c r="I65" s="272"/>
      <c r="J65" s="272"/>
      <c r="K65" s="272"/>
      <c r="L65" s="272"/>
      <c r="M65" s="272"/>
      <c r="N65" s="272"/>
      <c r="O65" s="272"/>
      <c r="P65" s="272"/>
      <c r="Q65" s="272"/>
      <c r="R65" s="273"/>
      <c r="S65" s="274"/>
      <c r="T65" s="274"/>
      <c r="U65" s="275"/>
      <c r="V65" s="272"/>
      <c r="W65" s="272"/>
      <c r="X65" s="272"/>
      <c r="Y65" s="272"/>
      <c r="Z65" s="272"/>
      <c r="AA65" s="272"/>
      <c r="AB65" s="276"/>
      <c r="AC65" s="276"/>
      <c r="AD65" s="272"/>
      <c r="AE65" s="272"/>
      <c r="AF65" s="264"/>
      <c r="AG65" s="272"/>
      <c r="AH65" s="272"/>
      <c r="AI65" s="272"/>
      <c r="AJ65" s="272"/>
      <c r="AK65" s="272"/>
    </row>
    <row r="66" spans="1:37" s="277" customFormat="1" ht="6.6" customHeight="1" x14ac:dyDescent="0.25">
      <c r="A66" s="269"/>
      <c r="B66" s="278"/>
      <c r="C66" s="263"/>
      <c r="D66" s="271"/>
      <c r="E66" s="271"/>
      <c r="F66" s="271"/>
      <c r="G66" s="271"/>
      <c r="H66" s="271"/>
      <c r="I66" s="272"/>
      <c r="J66" s="272"/>
      <c r="K66" s="272"/>
      <c r="L66" s="272"/>
      <c r="M66" s="272"/>
      <c r="N66" s="272"/>
      <c r="O66" s="272"/>
      <c r="P66" s="272"/>
      <c r="Q66" s="272"/>
      <c r="R66" s="273"/>
      <c r="S66" s="274"/>
      <c r="T66" s="274"/>
      <c r="U66" s="275"/>
      <c r="V66" s="272"/>
      <c r="W66" s="272"/>
      <c r="X66" s="272"/>
      <c r="Y66" s="272"/>
      <c r="Z66" s="272"/>
      <c r="AA66" s="272"/>
      <c r="AB66" s="276"/>
      <c r="AC66" s="276"/>
      <c r="AD66" s="272"/>
      <c r="AE66" s="272"/>
      <c r="AF66" s="264"/>
      <c r="AG66" s="272"/>
      <c r="AH66" s="272"/>
      <c r="AI66" s="272"/>
      <c r="AJ66" s="272"/>
      <c r="AK66" s="272"/>
    </row>
    <row r="67" spans="1:37" s="277" customFormat="1" ht="15" x14ac:dyDescent="0.25">
      <c r="A67" s="269"/>
      <c r="B67" s="257" t="s">
        <v>26</v>
      </c>
      <c r="C67" s="263"/>
      <c r="D67" s="271"/>
      <c r="E67" s="271"/>
      <c r="F67" s="271"/>
      <c r="G67" s="271"/>
      <c r="H67" s="271"/>
      <c r="I67" s="272"/>
      <c r="J67" s="272"/>
      <c r="K67" s="272"/>
      <c r="L67" s="272"/>
      <c r="M67" s="272"/>
      <c r="N67" s="272"/>
      <c r="O67" s="272"/>
      <c r="P67" s="272"/>
      <c r="Q67" s="272"/>
      <c r="R67" s="273"/>
      <c r="S67" s="274"/>
      <c r="T67" s="274"/>
      <c r="U67" s="275"/>
      <c r="V67" s="272"/>
      <c r="W67" s="272"/>
      <c r="X67" s="272"/>
      <c r="Y67" s="272"/>
      <c r="Z67" s="272"/>
      <c r="AA67" s="272"/>
      <c r="AB67" s="276"/>
      <c r="AC67" s="276"/>
      <c r="AD67" s="272"/>
      <c r="AE67" s="272"/>
      <c r="AF67" s="264"/>
      <c r="AG67" s="272"/>
      <c r="AH67" s="272"/>
      <c r="AI67" s="272"/>
      <c r="AJ67" s="272"/>
      <c r="AK67" s="272"/>
    </row>
    <row r="68" spans="1:37" s="277" customFormat="1" ht="42.75" x14ac:dyDescent="0.25">
      <c r="A68" s="269"/>
      <c r="B68" s="257" t="s">
        <v>27</v>
      </c>
      <c r="C68" s="263"/>
      <c r="D68" s="271"/>
      <c r="E68" s="271"/>
      <c r="F68" s="271"/>
      <c r="G68" s="271"/>
      <c r="H68" s="271"/>
      <c r="I68" s="272"/>
      <c r="J68" s="272"/>
      <c r="K68" s="272"/>
      <c r="L68" s="272"/>
      <c r="M68" s="272"/>
      <c r="N68" s="272"/>
      <c r="O68" s="272"/>
      <c r="P68" s="272"/>
      <c r="Q68" s="272"/>
      <c r="R68" s="273"/>
      <c r="S68" s="274"/>
      <c r="T68" s="274"/>
      <c r="U68" s="275"/>
      <c r="V68" s="272"/>
      <c r="W68" s="272"/>
      <c r="X68" s="272"/>
      <c r="Y68" s="272"/>
      <c r="Z68" s="272"/>
      <c r="AA68" s="272"/>
      <c r="AB68" s="276"/>
      <c r="AC68" s="276"/>
      <c r="AD68" s="272"/>
      <c r="AE68" s="272"/>
      <c r="AF68" s="264"/>
      <c r="AG68" s="272"/>
      <c r="AH68" s="272"/>
      <c r="AI68" s="272"/>
      <c r="AJ68" s="272"/>
      <c r="AK68" s="272"/>
    </row>
    <row r="69" spans="1:37" s="277" customFormat="1" ht="6.6" customHeight="1" x14ac:dyDescent="0.25">
      <c r="A69" s="269"/>
      <c r="B69" s="278"/>
      <c r="C69" s="263"/>
      <c r="D69" s="271"/>
      <c r="E69" s="271"/>
      <c r="F69" s="271"/>
      <c r="G69" s="271"/>
      <c r="H69" s="271"/>
      <c r="I69" s="272"/>
      <c r="J69" s="272"/>
      <c r="K69" s="272"/>
      <c r="L69" s="272"/>
      <c r="M69" s="272"/>
      <c r="N69" s="272"/>
      <c r="O69" s="272"/>
      <c r="P69" s="272"/>
      <c r="Q69" s="272"/>
      <c r="R69" s="273"/>
      <c r="S69" s="274"/>
      <c r="T69" s="274"/>
      <c r="U69" s="275"/>
      <c r="V69" s="272"/>
      <c r="W69" s="272"/>
      <c r="X69" s="272"/>
      <c r="Y69" s="272"/>
      <c r="Z69" s="272"/>
      <c r="AA69" s="272"/>
      <c r="AB69" s="276"/>
      <c r="AC69" s="276"/>
      <c r="AD69" s="272"/>
      <c r="AE69" s="272"/>
      <c r="AF69" s="264"/>
      <c r="AG69" s="272"/>
      <c r="AH69" s="272"/>
      <c r="AI69" s="272"/>
      <c r="AJ69" s="272"/>
      <c r="AK69" s="272"/>
    </row>
  </sheetData>
  <mergeCells count="56">
    <mergeCell ref="AK13:AK15"/>
    <mergeCell ref="AE13:AE15"/>
    <mergeCell ref="AF13:AF15"/>
    <mergeCell ref="AG13:AG15"/>
    <mergeCell ref="AI13:AI15"/>
    <mergeCell ref="AJ13:AJ15"/>
    <mergeCell ref="AH13:AH15"/>
    <mergeCell ref="W13:W15"/>
    <mergeCell ref="X13:X15"/>
    <mergeCell ref="Z13:Z15"/>
    <mergeCell ref="AA13:AA15"/>
    <mergeCell ref="AB13:AB15"/>
    <mergeCell ref="AC13:AC15"/>
    <mergeCell ref="Q13:Q15"/>
    <mergeCell ref="R13:R15"/>
    <mergeCell ref="S13:S15"/>
    <mergeCell ref="T13:T15"/>
    <mergeCell ref="U13:U15"/>
    <mergeCell ref="V13:V15"/>
    <mergeCell ref="I13:I15"/>
    <mergeCell ref="K13:K15"/>
    <mergeCell ref="L13:L15"/>
    <mergeCell ref="M13:M15"/>
    <mergeCell ref="O13:O15"/>
    <mergeCell ref="P13:P15"/>
    <mergeCell ref="N13:N15"/>
    <mergeCell ref="W12:Z12"/>
    <mergeCell ref="AA12:AD12"/>
    <mergeCell ref="AE12:AI12"/>
    <mergeCell ref="AJ12:AK12"/>
    <mergeCell ref="B13:B14"/>
    <mergeCell ref="C13:C15"/>
    <mergeCell ref="D13:D15"/>
    <mergeCell ref="F13:F15"/>
    <mergeCell ref="G13:G15"/>
    <mergeCell ref="H13:H15"/>
    <mergeCell ref="AF10:AK10"/>
    <mergeCell ref="A11:A15"/>
    <mergeCell ref="B11:B12"/>
    <mergeCell ref="C11:Q11"/>
    <mergeCell ref="R11:V12"/>
    <mergeCell ref="W11:AK11"/>
    <mergeCell ref="C12:F12"/>
    <mergeCell ref="G12:J12"/>
    <mergeCell ref="K12:O12"/>
    <mergeCell ref="P12:Q12"/>
    <mergeCell ref="E13:E15"/>
    <mergeCell ref="J13:J15"/>
    <mergeCell ref="Y13:Y15"/>
    <mergeCell ref="AD13:AD15"/>
    <mergeCell ref="AE1:AK1"/>
    <mergeCell ref="A4:AI4"/>
    <mergeCell ref="AF6:AK6"/>
    <mergeCell ref="AE7:AK7"/>
    <mergeCell ref="AF8:AK8"/>
    <mergeCell ref="AF9:AK9"/>
  </mergeCells>
  <pageMargins left="0.70866141732283472" right="0.70866141732283472" top="0.74803149606299213" bottom="0.74803149606299213" header="0.31496062992125984" footer="0.31496062992125984"/>
  <pageSetup paperSize="287" scale="58" fitToHeight="2" orientation="landscape" r:id="rId1"/>
  <rowBreaks count="1" manualBreakCount="1">
    <brk id="5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9"/>
  <sheetViews>
    <sheetView view="pageBreakPreview" zoomScale="90" zoomScaleNormal="100" zoomScaleSheetLayoutView="90" workbookViewId="0">
      <selection activeCell="B7" sqref="B7:B8"/>
    </sheetView>
  </sheetViews>
  <sheetFormatPr defaultRowHeight="12.75" x14ac:dyDescent="0.2"/>
  <cols>
    <col min="1" max="1" width="5.42578125" style="8" customWidth="1"/>
    <col min="2" max="2" width="39.28515625" style="38" customWidth="1"/>
    <col min="3" max="3" width="6.7109375" style="23" customWidth="1"/>
    <col min="4" max="4" width="7.28515625" style="27" customWidth="1"/>
    <col min="5" max="5" width="5.85546875" style="27" customWidth="1"/>
    <col min="6" max="6" width="6.5703125" style="27" customWidth="1"/>
    <col min="7" max="7" width="6.28515625" style="27" customWidth="1"/>
    <col min="8" max="8" width="7.28515625" style="27" customWidth="1"/>
    <col min="9" max="9" width="9.5703125" style="14" customWidth="1"/>
    <col min="10" max="10" width="7.85546875" style="14" customWidth="1"/>
    <col min="11" max="11" width="6.7109375" style="14" customWidth="1"/>
    <col min="12" max="12" width="7.28515625" style="14" customWidth="1"/>
    <col min="13" max="13" width="7.5703125" style="14" customWidth="1"/>
    <col min="14" max="14" width="6.85546875" style="14" customWidth="1"/>
    <col min="15" max="15" width="6.5703125" style="14" customWidth="1"/>
    <col min="16" max="16" width="6" style="14" customWidth="1"/>
    <col min="17" max="17" width="10.140625" style="14" customWidth="1"/>
    <col min="18" max="18" width="13.85546875" style="102" customWidth="1"/>
    <col min="19" max="19" width="6.42578125" style="103" customWidth="1"/>
    <col min="20" max="20" width="10.85546875" style="103" customWidth="1"/>
    <col min="21" max="21" width="13.7109375" style="99" customWidth="1"/>
    <col min="22" max="22" width="10.7109375" style="14" customWidth="1"/>
    <col min="23" max="23" width="6.7109375" style="14" customWidth="1"/>
    <col min="24" max="24" width="7.28515625" style="14" customWidth="1"/>
    <col min="25" max="25" width="6.42578125" style="14" customWidth="1"/>
    <col min="26" max="26" width="6.5703125" style="14" customWidth="1"/>
    <col min="27" max="27" width="6.28515625" style="14" customWidth="1"/>
    <col min="28" max="28" width="6.28515625" style="18" customWidth="1"/>
    <col min="29" max="29" width="9.140625" style="18" customWidth="1"/>
    <col min="30" max="30" width="7.7109375" style="14" customWidth="1"/>
    <col min="31" max="31" width="6.7109375" style="14" customWidth="1"/>
    <col min="32" max="32" width="7.42578125" style="15" customWidth="1"/>
    <col min="33" max="33" width="4.7109375" style="14" customWidth="1"/>
    <col min="34" max="34" width="6" style="14" customWidth="1"/>
    <col min="35" max="35" width="6.42578125" style="14" customWidth="1"/>
    <col min="36" max="36" width="6.28515625" style="14" customWidth="1"/>
    <col min="37" max="37" width="8.42578125" style="14" customWidth="1"/>
    <col min="38" max="41" width="9.140625" style="8" customWidth="1"/>
  </cols>
  <sheetData>
    <row r="1" spans="1:41" s="20" customFormat="1" ht="31.15" customHeight="1" x14ac:dyDescent="0.2">
      <c r="A1" s="13"/>
      <c r="B1" s="36"/>
      <c r="C1" s="23"/>
      <c r="D1" s="23"/>
      <c r="E1" s="23"/>
      <c r="F1" s="23"/>
      <c r="G1" s="23"/>
      <c r="H1" s="23"/>
      <c r="I1" s="15"/>
      <c r="J1" s="15"/>
      <c r="K1" s="15"/>
      <c r="L1" s="15"/>
      <c r="M1" s="15"/>
      <c r="N1" s="15"/>
      <c r="O1" s="15"/>
      <c r="P1" s="15"/>
      <c r="Q1" s="15"/>
      <c r="R1" s="98"/>
      <c r="S1" s="99"/>
      <c r="T1" s="99"/>
      <c r="U1" s="99"/>
      <c r="V1" s="15"/>
      <c r="W1" s="15"/>
      <c r="X1" s="15"/>
      <c r="Y1" s="15"/>
      <c r="Z1" s="15"/>
      <c r="AA1" s="15"/>
      <c r="AB1" s="15"/>
      <c r="AC1" s="15"/>
      <c r="AD1" s="15"/>
      <c r="AE1" s="379" t="s">
        <v>86</v>
      </c>
      <c r="AF1" s="380"/>
      <c r="AG1" s="380"/>
      <c r="AH1" s="380"/>
      <c r="AI1" s="380"/>
      <c r="AJ1" s="380"/>
      <c r="AK1" s="380"/>
      <c r="AL1" s="13"/>
      <c r="AM1" s="13"/>
      <c r="AN1" s="13"/>
      <c r="AO1" s="13"/>
    </row>
    <row r="2" spans="1:41" s="20" customFormat="1" x14ac:dyDescent="0.2">
      <c r="A2" s="13"/>
      <c r="B2" s="36"/>
      <c r="C2" s="23"/>
      <c r="D2" s="23"/>
      <c r="E2" s="23"/>
      <c r="F2" s="23"/>
      <c r="G2" s="23"/>
      <c r="H2" s="23"/>
      <c r="I2" s="15"/>
      <c r="J2" s="15"/>
      <c r="K2" s="15"/>
      <c r="L2" s="15"/>
      <c r="M2" s="15"/>
      <c r="N2" s="15"/>
      <c r="O2" s="15"/>
      <c r="P2" s="15"/>
      <c r="Q2" s="15"/>
      <c r="R2" s="98"/>
      <c r="S2" s="99"/>
      <c r="T2" s="99"/>
      <c r="U2" s="99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3"/>
      <c r="AM2" s="13"/>
      <c r="AN2" s="13"/>
      <c r="AO2" s="13"/>
    </row>
    <row r="3" spans="1:41" s="20" customFormat="1" x14ac:dyDescent="0.2">
      <c r="A3" s="13"/>
      <c r="B3" s="36"/>
      <c r="C3" s="23"/>
      <c r="D3" s="23"/>
      <c r="E3" s="23"/>
      <c r="F3" s="23"/>
      <c r="G3" s="23"/>
      <c r="H3" s="23"/>
      <c r="I3" s="15"/>
      <c r="J3" s="15"/>
      <c r="K3" s="15"/>
      <c r="L3" s="15"/>
      <c r="M3" s="15"/>
      <c r="N3" s="15"/>
      <c r="O3" s="15"/>
      <c r="P3" s="15"/>
      <c r="Q3" s="15"/>
      <c r="R3" s="98"/>
      <c r="S3" s="99"/>
      <c r="T3" s="99"/>
      <c r="U3" s="99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3"/>
      <c r="AM3" s="13"/>
      <c r="AN3" s="13"/>
      <c r="AO3" s="13"/>
    </row>
    <row r="4" spans="1:41" s="20" customFormat="1" ht="15.75" x14ac:dyDescent="0.25">
      <c r="A4" s="383" t="s">
        <v>117</v>
      </c>
      <c r="B4" s="383"/>
      <c r="C4" s="383"/>
      <c r="D4" s="383"/>
      <c r="E4" s="383"/>
      <c r="F4" s="383"/>
      <c r="G4" s="383"/>
      <c r="H4" s="383"/>
      <c r="I4" s="383"/>
      <c r="J4" s="383"/>
      <c r="K4" s="383"/>
      <c r="L4" s="383"/>
      <c r="M4" s="383"/>
      <c r="N4" s="383"/>
      <c r="O4" s="383"/>
      <c r="P4" s="383"/>
      <c r="Q4" s="383"/>
      <c r="R4" s="383"/>
      <c r="S4" s="383"/>
      <c r="T4" s="383"/>
      <c r="U4" s="383"/>
      <c r="V4" s="383"/>
      <c r="W4" s="383"/>
      <c r="X4" s="383"/>
      <c r="Y4" s="383"/>
      <c r="Z4" s="383"/>
      <c r="AA4" s="383"/>
      <c r="AB4" s="383"/>
      <c r="AC4" s="383"/>
      <c r="AD4" s="383"/>
      <c r="AE4" s="383"/>
      <c r="AF4" s="383"/>
      <c r="AG4" s="383"/>
      <c r="AH4" s="383"/>
      <c r="AI4" s="383"/>
      <c r="AJ4" s="15"/>
      <c r="AK4" s="15"/>
      <c r="AL4" s="13"/>
      <c r="AM4" s="13"/>
      <c r="AN4" s="13"/>
      <c r="AO4" s="13"/>
    </row>
    <row r="5" spans="1:41" s="20" customFormat="1" x14ac:dyDescent="0.2">
      <c r="A5" s="13"/>
      <c r="B5" s="36"/>
      <c r="C5" s="23"/>
      <c r="D5" s="23"/>
      <c r="E5" s="23"/>
      <c r="F5" s="23"/>
      <c r="G5" s="23"/>
      <c r="H5" s="23"/>
      <c r="I5" s="15"/>
      <c r="J5" s="15"/>
      <c r="K5" s="15"/>
      <c r="L5" s="15"/>
      <c r="M5" s="15"/>
      <c r="N5" s="15"/>
      <c r="O5" s="15"/>
      <c r="P5" s="15"/>
      <c r="Q5" s="15"/>
      <c r="R5" s="98"/>
      <c r="S5" s="99"/>
      <c r="T5" s="99"/>
      <c r="U5" s="99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3"/>
      <c r="AM5" s="13"/>
      <c r="AN5" s="13"/>
      <c r="AO5" s="13"/>
    </row>
    <row r="6" spans="1:41" s="20" customFormat="1" ht="15.75" x14ac:dyDescent="0.2">
      <c r="A6" s="13"/>
      <c r="B6" s="89" t="s">
        <v>181</v>
      </c>
      <c r="C6" s="23"/>
      <c r="D6" s="23"/>
      <c r="E6" s="23"/>
      <c r="F6" s="23"/>
      <c r="G6" s="23"/>
      <c r="H6" s="23"/>
      <c r="I6" s="15"/>
      <c r="J6" s="15"/>
      <c r="K6" s="15"/>
      <c r="L6" s="15"/>
      <c r="M6" s="15"/>
      <c r="N6" s="15"/>
      <c r="O6" s="15"/>
      <c r="P6" s="15"/>
      <c r="Q6" s="15"/>
      <c r="R6" s="98"/>
      <c r="S6" s="99"/>
      <c r="T6" s="99"/>
      <c r="U6" s="99"/>
      <c r="V6" s="15"/>
      <c r="W6" s="15"/>
      <c r="X6" s="15"/>
      <c r="Y6" s="15"/>
      <c r="Z6" s="15"/>
      <c r="AA6" s="15"/>
      <c r="AB6" s="15"/>
      <c r="AC6" s="15"/>
      <c r="AD6" s="15"/>
      <c r="AE6" s="15"/>
      <c r="AF6" s="421" t="s">
        <v>87</v>
      </c>
      <c r="AG6" s="422"/>
      <c r="AH6" s="422"/>
      <c r="AI6" s="422"/>
      <c r="AJ6" s="422"/>
      <c r="AK6" s="422"/>
      <c r="AL6" s="13"/>
      <c r="AM6" s="13"/>
      <c r="AN6" s="13"/>
      <c r="AO6" s="13"/>
    </row>
    <row r="7" spans="1:41" s="20" customFormat="1" ht="45" x14ac:dyDescent="0.2">
      <c r="A7" s="13"/>
      <c r="B7" s="87" t="s">
        <v>283</v>
      </c>
      <c r="C7" s="23"/>
      <c r="D7" s="23"/>
      <c r="E7" s="23"/>
      <c r="F7" s="23"/>
      <c r="G7" s="23"/>
      <c r="H7" s="23"/>
      <c r="I7" s="15"/>
      <c r="J7" s="15"/>
      <c r="K7" s="15"/>
      <c r="L7" s="15"/>
      <c r="M7" s="15"/>
      <c r="N7" s="15"/>
      <c r="O7" s="15"/>
      <c r="P7" s="15"/>
      <c r="Q7" s="15"/>
      <c r="R7" s="98"/>
      <c r="S7" s="99"/>
      <c r="T7" s="99"/>
      <c r="U7" s="99"/>
      <c r="V7" s="15"/>
      <c r="W7" s="15"/>
      <c r="X7" s="15"/>
      <c r="Y7" s="15"/>
      <c r="Z7" s="15"/>
      <c r="AA7" s="15"/>
      <c r="AB7" s="15"/>
      <c r="AC7" s="15"/>
      <c r="AD7" s="15"/>
      <c r="AE7" s="423" t="s">
        <v>178</v>
      </c>
      <c r="AF7" s="423"/>
      <c r="AG7" s="423"/>
      <c r="AH7" s="423"/>
      <c r="AI7" s="423"/>
      <c r="AJ7" s="423"/>
      <c r="AK7" s="423"/>
      <c r="AL7" s="13"/>
      <c r="AM7" s="13"/>
      <c r="AN7" s="13"/>
      <c r="AO7" s="13"/>
    </row>
    <row r="8" spans="1:41" s="20" customFormat="1" ht="18" customHeight="1" x14ac:dyDescent="0.2">
      <c r="A8" s="13"/>
      <c r="B8" s="86" t="s">
        <v>284</v>
      </c>
      <c r="C8" s="23"/>
      <c r="D8" s="23"/>
      <c r="E8" s="23"/>
      <c r="F8" s="23"/>
      <c r="G8" s="23"/>
      <c r="H8" s="23"/>
      <c r="I8" s="15"/>
      <c r="J8" s="15"/>
      <c r="K8" s="15"/>
      <c r="L8" s="15"/>
      <c r="M8" s="15"/>
      <c r="N8" s="15"/>
      <c r="O8" s="15"/>
      <c r="P8" s="15"/>
      <c r="Q8" s="15"/>
      <c r="R8" s="98"/>
      <c r="S8" s="99"/>
      <c r="T8" s="99"/>
      <c r="U8" s="99"/>
      <c r="V8" s="15"/>
      <c r="W8" s="15"/>
      <c r="X8" s="15"/>
      <c r="Y8" s="15"/>
      <c r="Z8" s="15"/>
      <c r="AA8" s="15"/>
      <c r="AB8" s="15"/>
      <c r="AC8" s="15"/>
      <c r="AD8" s="15"/>
      <c r="AE8" s="22"/>
      <c r="AF8" s="387" t="s">
        <v>3</v>
      </c>
      <c r="AG8" s="387"/>
      <c r="AH8" s="387"/>
      <c r="AI8" s="387"/>
      <c r="AJ8" s="387"/>
      <c r="AK8" s="387"/>
      <c r="AL8" s="13"/>
      <c r="AM8" s="13"/>
      <c r="AN8" s="13"/>
      <c r="AO8" s="13"/>
    </row>
    <row r="9" spans="1:41" s="20" customFormat="1" ht="15" x14ac:dyDescent="0.2">
      <c r="A9" s="13"/>
      <c r="B9" s="86" t="s">
        <v>180</v>
      </c>
      <c r="C9" s="23"/>
      <c r="D9" s="23"/>
      <c r="E9" s="23"/>
      <c r="F9" s="23"/>
      <c r="G9" s="23"/>
      <c r="H9" s="23"/>
      <c r="I9" s="15"/>
      <c r="J9" s="15"/>
      <c r="K9" s="15"/>
      <c r="L9" s="15"/>
      <c r="M9" s="15"/>
      <c r="N9" s="15"/>
      <c r="O9" s="15"/>
      <c r="P9" s="15"/>
      <c r="Q9" s="15"/>
      <c r="R9" s="98"/>
      <c r="S9" s="99"/>
      <c r="T9" s="99"/>
      <c r="U9" s="99"/>
      <c r="V9" s="15"/>
      <c r="W9" s="15"/>
      <c r="X9" s="15"/>
      <c r="Y9" s="15"/>
      <c r="Z9" s="15"/>
      <c r="AA9" s="15"/>
      <c r="AB9" s="15"/>
      <c r="AC9" s="15"/>
      <c r="AD9" s="15"/>
      <c r="AE9" s="22"/>
      <c r="AF9" s="387" t="s">
        <v>112</v>
      </c>
      <c r="AG9" s="387"/>
      <c r="AH9" s="387"/>
      <c r="AI9" s="387"/>
      <c r="AJ9" s="387"/>
      <c r="AK9" s="387"/>
      <c r="AL9" s="13"/>
      <c r="AM9" s="13"/>
      <c r="AN9" s="13"/>
      <c r="AO9" s="13"/>
    </row>
    <row r="10" spans="1:41" s="20" customFormat="1" ht="15" customHeight="1" x14ac:dyDescent="0.2">
      <c r="A10" s="13"/>
      <c r="B10" s="36"/>
      <c r="C10" s="23"/>
      <c r="D10" s="23"/>
      <c r="E10" s="23"/>
      <c r="F10" s="23"/>
      <c r="G10" s="23"/>
      <c r="H10" s="23"/>
      <c r="I10" s="15"/>
      <c r="J10" s="15"/>
      <c r="K10" s="15"/>
      <c r="L10" s="15"/>
      <c r="M10" s="15"/>
      <c r="N10" s="15"/>
      <c r="O10" s="15"/>
      <c r="P10" s="15"/>
      <c r="Q10" s="15"/>
      <c r="R10" s="98"/>
      <c r="S10" s="99"/>
      <c r="T10" s="99"/>
      <c r="U10" s="99"/>
      <c r="V10" s="15"/>
      <c r="W10" s="15"/>
      <c r="X10" s="15"/>
      <c r="Y10" s="15"/>
      <c r="Z10" s="15"/>
      <c r="AA10" s="15"/>
      <c r="AB10" s="15"/>
      <c r="AC10" s="15"/>
      <c r="AD10" s="15"/>
      <c r="AE10" s="22"/>
      <c r="AF10" s="22"/>
      <c r="AG10" s="22"/>
      <c r="AH10" s="22"/>
      <c r="AI10" s="22"/>
      <c r="AJ10" s="22"/>
      <c r="AK10" s="22"/>
      <c r="AL10" s="13"/>
      <c r="AM10" s="13"/>
      <c r="AN10" s="13"/>
      <c r="AO10" s="13"/>
    </row>
    <row r="11" spans="1:41" s="29" customFormat="1" ht="12.75" customHeight="1" x14ac:dyDescent="0.2">
      <c r="A11" s="424" t="s">
        <v>4</v>
      </c>
      <c r="B11" s="427" t="s">
        <v>77</v>
      </c>
      <c r="C11" s="355" t="s">
        <v>30</v>
      </c>
      <c r="D11" s="355"/>
      <c r="E11" s="355"/>
      <c r="F11" s="355"/>
      <c r="G11" s="355"/>
      <c r="H11" s="355"/>
      <c r="I11" s="355"/>
      <c r="J11" s="355"/>
      <c r="K11" s="355"/>
      <c r="L11" s="355"/>
      <c r="M11" s="355"/>
      <c r="N11" s="355"/>
      <c r="O11" s="355"/>
      <c r="P11" s="355"/>
      <c r="Q11" s="356"/>
      <c r="R11" s="429" t="s">
        <v>94</v>
      </c>
      <c r="S11" s="430"/>
      <c r="T11" s="430"/>
      <c r="U11" s="430"/>
      <c r="V11" s="431"/>
      <c r="W11" s="363" t="s">
        <v>44</v>
      </c>
      <c r="X11" s="373"/>
      <c r="Y11" s="373"/>
      <c r="Z11" s="373"/>
      <c r="AA11" s="373"/>
      <c r="AB11" s="373"/>
      <c r="AC11" s="373"/>
      <c r="AD11" s="373"/>
      <c r="AE11" s="373"/>
      <c r="AF11" s="373"/>
      <c r="AG11" s="373"/>
      <c r="AH11" s="373"/>
      <c r="AI11" s="373"/>
      <c r="AJ11" s="373"/>
      <c r="AK11" s="373"/>
      <c r="AL11" s="28"/>
      <c r="AM11" s="28"/>
      <c r="AN11" s="28"/>
      <c r="AO11" s="28"/>
    </row>
    <row r="12" spans="1:41" s="29" customFormat="1" ht="30.75" customHeight="1" x14ac:dyDescent="0.2">
      <c r="A12" s="425"/>
      <c r="B12" s="428"/>
      <c r="C12" s="377" t="s">
        <v>31</v>
      </c>
      <c r="D12" s="377"/>
      <c r="E12" s="377"/>
      <c r="F12" s="378"/>
      <c r="G12" s="354" t="s">
        <v>33</v>
      </c>
      <c r="H12" s="355"/>
      <c r="I12" s="355"/>
      <c r="J12" s="384"/>
      <c r="K12" s="354" t="s">
        <v>36</v>
      </c>
      <c r="L12" s="355"/>
      <c r="M12" s="355"/>
      <c r="N12" s="355"/>
      <c r="O12" s="356"/>
      <c r="P12" s="446" t="s">
        <v>80</v>
      </c>
      <c r="Q12" s="447"/>
      <c r="R12" s="432"/>
      <c r="S12" s="433"/>
      <c r="T12" s="433"/>
      <c r="U12" s="433"/>
      <c r="V12" s="434"/>
      <c r="W12" s="355" t="s">
        <v>31</v>
      </c>
      <c r="X12" s="355"/>
      <c r="Y12" s="355"/>
      <c r="Z12" s="356"/>
      <c r="AA12" s="354" t="s">
        <v>33</v>
      </c>
      <c r="AB12" s="355"/>
      <c r="AC12" s="355"/>
      <c r="AD12" s="384"/>
      <c r="AE12" s="354" t="s">
        <v>36</v>
      </c>
      <c r="AF12" s="355"/>
      <c r="AG12" s="355"/>
      <c r="AH12" s="355"/>
      <c r="AI12" s="356"/>
      <c r="AJ12" s="446" t="s">
        <v>80</v>
      </c>
      <c r="AK12" s="447"/>
      <c r="AL12" s="28"/>
      <c r="AM12" s="28"/>
      <c r="AN12" s="28"/>
      <c r="AO12" s="28"/>
    </row>
    <row r="13" spans="1:41" s="31" customFormat="1" ht="23.25" customHeight="1" x14ac:dyDescent="0.2">
      <c r="A13" s="425"/>
      <c r="B13" s="435" t="s">
        <v>66</v>
      </c>
      <c r="C13" s="357" t="s">
        <v>28</v>
      </c>
      <c r="D13" s="351" t="s">
        <v>29</v>
      </c>
      <c r="E13" s="351" t="s">
        <v>32</v>
      </c>
      <c r="F13" s="351" t="s">
        <v>45</v>
      </c>
      <c r="G13" s="351" t="s">
        <v>28</v>
      </c>
      <c r="H13" s="351" t="s">
        <v>29</v>
      </c>
      <c r="I13" s="374" t="s">
        <v>34</v>
      </c>
      <c r="J13" s="351" t="s">
        <v>35</v>
      </c>
      <c r="K13" s="357" t="s">
        <v>28</v>
      </c>
      <c r="L13" s="351" t="s">
        <v>29</v>
      </c>
      <c r="M13" s="351" t="s">
        <v>37</v>
      </c>
      <c r="N13" s="351" t="s">
        <v>162</v>
      </c>
      <c r="O13" s="351" t="s">
        <v>38</v>
      </c>
      <c r="P13" s="351" t="s">
        <v>85</v>
      </c>
      <c r="Q13" s="351" t="s">
        <v>81</v>
      </c>
      <c r="R13" s="364" t="s">
        <v>39</v>
      </c>
      <c r="S13" s="364" t="s">
        <v>40</v>
      </c>
      <c r="T13" s="364" t="s">
        <v>41</v>
      </c>
      <c r="U13" s="437" t="s">
        <v>43</v>
      </c>
      <c r="V13" s="427" t="s">
        <v>42</v>
      </c>
      <c r="W13" s="357" t="s">
        <v>28</v>
      </c>
      <c r="X13" s="351" t="s">
        <v>29</v>
      </c>
      <c r="Y13" s="351" t="s">
        <v>32</v>
      </c>
      <c r="Z13" s="351" t="s">
        <v>45</v>
      </c>
      <c r="AA13" s="351" t="s">
        <v>28</v>
      </c>
      <c r="AB13" s="351" t="s">
        <v>29</v>
      </c>
      <c r="AC13" s="374" t="s">
        <v>34</v>
      </c>
      <c r="AD13" s="351" t="s">
        <v>35</v>
      </c>
      <c r="AE13" s="357" t="s">
        <v>28</v>
      </c>
      <c r="AF13" s="351" t="s">
        <v>29</v>
      </c>
      <c r="AG13" s="351" t="s">
        <v>37</v>
      </c>
      <c r="AH13" s="351" t="s">
        <v>162</v>
      </c>
      <c r="AI13" s="351" t="s">
        <v>38</v>
      </c>
      <c r="AJ13" s="351" t="s">
        <v>84</v>
      </c>
      <c r="AK13" s="351" t="s">
        <v>81</v>
      </c>
      <c r="AL13" s="30"/>
      <c r="AM13" s="30"/>
      <c r="AN13" s="30"/>
      <c r="AO13" s="30"/>
    </row>
    <row r="14" spans="1:41" s="31" customFormat="1" ht="15" x14ac:dyDescent="0.2">
      <c r="A14" s="425"/>
      <c r="B14" s="435"/>
      <c r="C14" s="358"/>
      <c r="D14" s="352"/>
      <c r="E14" s="352"/>
      <c r="F14" s="352"/>
      <c r="G14" s="352"/>
      <c r="H14" s="352"/>
      <c r="I14" s="375"/>
      <c r="J14" s="352"/>
      <c r="K14" s="358"/>
      <c r="L14" s="352"/>
      <c r="M14" s="352"/>
      <c r="N14" s="352"/>
      <c r="O14" s="352"/>
      <c r="P14" s="448"/>
      <c r="Q14" s="352"/>
      <c r="R14" s="365"/>
      <c r="S14" s="365"/>
      <c r="T14" s="365"/>
      <c r="U14" s="438"/>
      <c r="V14" s="435"/>
      <c r="W14" s="358"/>
      <c r="X14" s="352"/>
      <c r="Y14" s="352"/>
      <c r="Z14" s="352"/>
      <c r="AA14" s="352"/>
      <c r="AB14" s="352"/>
      <c r="AC14" s="375"/>
      <c r="AD14" s="352"/>
      <c r="AE14" s="358"/>
      <c r="AF14" s="352"/>
      <c r="AG14" s="352"/>
      <c r="AH14" s="352"/>
      <c r="AI14" s="352"/>
      <c r="AJ14" s="448"/>
      <c r="AK14" s="352"/>
      <c r="AL14" s="30"/>
      <c r="AM14" s="30"/>
      <c r="AN14" s="30"/>
      <c r="AO14" s="30"/>
    </row>
    <row r="15" spans="1:41" s="31" customFormat="1" ht="71.25" customHeight="1" x14ac:dyDescent="0.2">
      <c r="A15" s="426"/>
      <c r="B15" s="21"/>
      <c r="C15" s="359"/>
      <c r="D15" s="353"/>
      <c r="E15" s="353"/>
      <c r="F15" s="353"/>
      <c r="G15" s="353"/>
      <c r="H15" s="353"/>
      <c r="I15" s="376"/>
      <c r="J15" s="353"/>
      <c r="K15" s="359"/>
      <c r="L15" s="353"/>
      <c r="M15" s="353"/>
      <c r="N15" s="353"/>
      <c r="O15" s="353"/>
      <c r="P15" s="449"/>
      <c r="Q15" s="353"/>
      <c r="R15" s="366"/>
      <c r="S15" s="366"/>
      <c r="T15" s="366"/>
      <c r="U15" s="439"/>
      <c r="V15" s="436"/>
      <c r="W15" s="359"/>
      <c r="X15" s="353"/>
      <c r="Y15" s="353"/>
      <c r="Z15" s="353"/>
      <c r="AA15" s="353"/>
      <c r="AB15" s="353"/>
      <c r="AC15" s="376"/>
      <c r="AD15" s="353"/>
      <c r="AE15" s="359"/>
      <c r="AF15" s="353"/>
      <c r="AG15" s="353"/>
      <c r="AH15" s="353"/>
      <c r="AI15" s="353"/>
      <c r="AJ15" s="449"/>
      <c r="AK15" s="353"/>
      <c r="AL15" s="30"/>
      <c r="AM15" s="30"/>
      <c r="AN15" s="30"/>
      <c r="AO15" s="30"/>
    </row>
    <row r="16" spans="1:41" s="31" customFormat="1" ht="21" customHeight="1" x14ac:dyDescent="0.2">
      <c r="A16" s="32"/>
      <c r="B16" s="21" t="s">
        <v>66</v>
      </c>
      <c r="C16" s="33"/>
      <c r="D16" s="21"/>
      <c r="E16" s="21"/>
      <c r="F16" s="21"/>
      <c r="G16" s="21"/>
      <c r="H16" s="21"/>
      <c r="I16" s="119">
        <f>SUM(I19:I56)</f>
        <v>13</v>
      </c>
      <c r="J16" s="81">
        <f>SUM(J19:J56)</f>
        <v>5.8900000000000006</v>
      </c>
      <c r="K16" s="120"/>
      <c r="L16" s="119"/>
      <c r="M16" s="119"/>
      <c r="N16" s="119"/>
      <c r="O16" s="81">
        <f>O19+O20+O21+O22+O30+O43+O42</f>
        <v>7.8820000000000006</v>
      </c>
      <c r="P16" s="119"/>
      <c r="Q16" s="21"/>
      <c r="R16" s="81">
        <f>R19+R20+R21+R22+R30+R43+R42</f>
        <v>23.137441560000003</v>
      </c>
      <c r="S16" s="81"/>
      <c r="T16" s="81">
        <f>T19+T20+T21+T22+T30+T43+T42</f>
        <v>5.3037046600000002</v>
      </c>
      <c r="U16" s="81">
        <f>U19+U20+U21+U22+U30+U43+U42</f>
        <v>17.685192000000001</v>
      </c>
      <c r="V16" s="81">
        <f>V19+V20+V21+V22+V30+V43+V42</f>
        <v>0.14854490000000001</v>
      </c>
      <c r="W16" s="33"/>
      <c r="X16" s="21"/>
      <c r="Y16" s="21"/>
      <c r="Z16" s="21"/>
      <c r="AA16" s="21"/>
      <c r="AB16" s="21"/>
      <c r="AC16" s="34" t="s">
        <v>156</v>
      </c>
      <c r="AD16" s="84">
        <f>SUM(AD19:AD56)</f>
        <v>7.9599999999999991</v>
      </c>
      <c r="AE16" s="33"/>
      <c r="AF16" s="21"/>
      <c r="AG16" s="21"/>
      <c r="AH16" s="21"/>
      <c r="AI16" s="81">
        <f>AI19+AI20+AI21+AI22+AI30+AI43+AI42</f>
        <v>7.8820000000000006</v>
      </c>
      <c r="AJ16" s="84"/>
      <c r="AK16" s="83" t="s">
        <v>155</v>
      </c>
      <c r="AL16" s="30"/>
      <c r="AM16" s="30"/>
      <c r="AN16" s="30"/>
      <c r="AO16" s="30"/>
    </row>
    <row r="17" spans="1:41" s="20" customFormat="1" ht="27" customHeight="1" x14ac:dyDescent="0.2">
      <c r="A17" s="218" t="s">
        <v>209</v>
      </c>
      <c r="B17" s="35" t="s">
        <v>69</v>
      </c>
      <c r="C17" s="24"/>
      <c r="D17" s="24"/>
      <c r="E17" s="24"/>
      <c r="F17" s="24"/>
      <c r="G17" s="24"/>
      <c r="H17" s="24"/>
      <c r="I17" s="255">
        <f>I16</f>
        <v>13</v>
      </c>
      <c r="J17" s="79">
        <f>J16</f>
        <v>5.8900000000000006</v>
      </c>
      <c r="K17" s="251"/>
      <c r="L17" s="251"/>
      <c r="M17" s="251"/>
      <c r="N17" s="251"/>
      <c r="O17" s="79">
        <f>O16</f>
        <v>7.8820000000000006</v>
      </c>
      <c r="P17" s="251"/>
      <c r="Q17" s="251"/>
      <c r="R17" s="79">
        <f>R16</f>
        <v>23.137441560000003</v>
      </c>
      <c r="S17" s="79"/>
      <c r="T17" s="79">
        <f>T16</f>
        <v>5.3037046600000002</v>
      </c>
      <c r="U17" s="79">
        <f>U16</f>
        <v>17.685192000000001</v>
      </c>
      <c r="V17" s="79">
        <f>V16</f>
        <v>0.14854490000000001</v>
      </c>
      <c r="W17" s="251"/>
      <c r="X17" s="251"/>
      <c r="Y17" s="251"/>
      <c r="Z17" s="251"/>
      <c r="AA17" s="251"/>
      <c r="AB17" s="251"/>
      <c r="AC17" s="79" t="str">
        <f>AC16</f>
        <v>13/ТМ</v>
      </c>
      <c r="AD17" s="256">
        <f>AD16</f>
        <v>7.9599999999999991</v>
      </c>
      <c r="AE17" s="251"/>
      <c r="AF17" s="251"/>
      <c r="AG17" s="251"/>
      <c r="AH17" s="251"/>
      <c r="AI17" s="79">
        <f>AI16</f>
        <v>7.8820000000000006</v>
      </c>
      <c r="AJ17" s="251"/>
      <c r="AK17" s="79" t="str">
        <f>AK16</f>
        <v>10/10</v>
      </c>
      <c r="AL17" s="13"/>
      <c r="AM17" s="13"/>
      <c r="AN17" s="13"/>
      <c r="AO17" s="13"/>
    </row>
    <row r="18" spans="1:41" s="20" customFormat="1" ht="25.5" x14ac:dyDescent="0.2">
      <c r="A18" s="218" t="s">
        <v>210</v>
      </c>
      <c r="B18" s="35" t="s">
        <v>16</v>
      </c>
      <c r="C18" s="24"/>
      <c r="D18" s="24"/>
      <c r="E18" s="24"/>
      <c r="F18" s="24"/>
      <c r="G18" s="24"/>
      <c r="H18" s="24"/>
      <c r="I18" s="255">
        <f>I16</f>
        <v>13</v>
      </c>
      <c r="J18" s="79">
        <f>J16</f>
        <v>5.8900000000000006</v>
      </c>
      <c r="K18" s="251"/>
      <c r="L18" s="251"/>
      <c r="M18" s="251"/>
      <c r="N18" s="251"/>
      <c r="O18" s="79">
        <f>O16</f>
        <v>7.8820000000000006</v>
      </c>
      <c r="P18" s="251"/>
      <c r="Q18" s="251"/>
      <c r="R18" s="79">
        <f>R16</f>
        <v>23.137441560000003</v>
      </c>
      <c r="S18" s="79"/>
      <c r="T18" s="79">
        <f>T16</f>
        <v>5.3037046600000002</v>
      </c>
      <c r="U18" s="79">
        <f>U16</f>
        <v>17.685192000000001</v>
      </c>
      <c r="V18" s="79">
        <f>V16</f>
        <v>0.14854490000000001</v>
      </c>
      <c r="W18" s="251"/>
      <c r="X18" s="251"/>
      <c r="Y18" s="251"/>
      <c r="Z18" s="251"/>
      <c r="AA18" s="251"/>
      <c r="AB18" s="251"/>
      <c r="AC18" s="79" t="str">
        <f>AC16</f>
        <v>13/ТМ</v>
      </c>
      <c r="AD18" s="256">
        <f>AD16</f>
        <v>7.9599999999999991</v>
      </c>
      <c r="AE18" s="251"/>
      <c r="AF18" s="251"/>
      <c r="AG18" s="251"/>
      <c r="AH18" s="251"/>
      <c r="AI18" s="79">
        <f>AI16</f>
        <v>7.8820000000000006</v>
      </c>
      <c r="AJ18" s="251"/>
      <c r="AK18" s="79" t="str">
        <f>AK16</f>
        <v>10/10</v>
      </c>
      <c r="AL18" s="13"/>
      <c r="AM18" s="13"/>
      <c r="AN18" s="13"/>
      <c r="AO18" s="13"/>
    </row>
    <row r="19" spans="1:41" s="209" customFormat="1" ht="85.9" customHeight="1" x14ac:dyDescent="0.2">
      <c r="A19" s="217" t="s">
        <v>13</v>
      </c>
      <c r="B19" s="215" t="s">
        <v>197</v>
      </c>
      <c r="C19" s="203"/>
      <c r="D19" s="196"/>
      <c r="E19" s="196"/>
      <c r="F19" s="196"/>
      <c r="G19" s="196"/>
      <c r="H19" s="196"/>
      <c r="I19" s="197">
        <v>8</v>
      </c>
      <c r="J19" s="197">
        <v>2.74</v>
      </c>
      <c r="K19" s="197"/>
      <c r="L19" s="197"/>
      <c r="M19" s="197"/>
      <c r="N19" s="197"/>
      <c r="O19" s="223"/>
      <c r="P19" s="223"/>
      <c r="Q19" s="197"/>
      <c r="R19" s="204">
        <f>'скоррект. прил 1.1'!S17*1.18</f>
        <v>4.3256392799999999</v>
      </c>
      <c r="S19" s="199"/>
      <c r="T19" s="204">
        <f>R19-U19-V19</f>
        <v>0.58472367999999986</v>
      </c>
      <c r="U19" s="199">
        <v>3.649537</v>
      </c>
      <c r="V19" s="199">
        <v>9.1378600000000004E-2</v>
      </c>
      <c r="W19" s="197"/>
      <c r="X19" s="197"/>
      <c r="Y19" s="197"/>
      <c r="Z19" s="197"/>
      <c r="AA19" s="203"/>
      <c r="AB19" s="197"/>
      <c r="AC19" s="197" t="s">
        <v>158</v>
      </c>
      <c r="AD19" s="197">
        <v>4.8099999999999996</v>
      </c>
      <c r="AE19" s="203"/>
      <c r="AF19" s="197"/>
      <c r="AG19" s="197"/>
      <c r="AH19" s="197"/>
      <c r="AI19" s="223"/>
      <c r="AJ19" s="223"/>
      <c r="AK19" s="197"/>
      <c r="AL19" s="222"/>
      <c r="AM19" s="222"/>
      <c r="AN19" s="222"/>
      <c r="AO19" s="222"/>
    </row>
    <row r="20" spans="1:41" s="209" customFormat="1" ht="58.9" customHeight="1" x14ac:dyDescent="0.2">
      <c r="A20" s="217" t="s">
        <v>21</v>
      </c>
      <c r="B20" s="215" t="s">
        <v>192</v>
      </c>
      <c r="C20" s="203"/>
      <c r="D20" s="196"/>
      <c r="E20" s="196"/>
      <c r="F20" s="196"/>
      <c r="G20" s="196"/>
      <c r="H20" s="196"/>
      <c r="I20" s="197">
        <v>5</v>
      </c>
      <c r="J20" s="197">
        <v>3.15</v>
      </c>
      <c r="K20" s="197"/>
      <c r="L20" s="197"/>
      <c r="M20" s="197"/>
      <c r="N20" s="197"/>
      <c r="O20" s="223"/>
      <c r="P20" s="223"/>
      <c r="Q20" s="197"/>
      <c r="R20" s="204">
        <f>'скоррект. прил 1.1'!S18*1.18</f>
        <v>2.4531527400000002</v>
      </c>
      <c r="S20" s="199"/>
      <c r="T20" s="204">
        <f>R20-U20-V20</f>
        <v>0.37796944000000021</v>
      </c>
      <c r="U20" s="199">
        <v>2.0180169999999999</v>
      </c>
      <c r="V20" s="199">
        <v>5.7166300000000003E-2</v>
      </c>
      <c r="W20" s="197"/>
      <c r="X20" s="197"/>
      <c r="Y20" s="197"/>
      <c r="Z20" s="197"/>
      <c r="AA20" s="203"/>
      <c r="AB20" s="197"/>
      <c r="AC20" s="197" t="s">
        <v>154</v>
      </c>
      <c r="AD20" s="197">
        <v>3.15</v>
      </c>
      <c r="AE20" s="203"/>
      <c r="AF20" s="197"/>
      <c r="AG20" s="197"/>
      <c r="AH20" s="197"/>
      <c r="AI20" s="223"/>
      <c r="AJ20" s="223"/>
      <c r="AK20" s="197"/>
      <c r="AL20" s="222"/>
      <c r="AM20" s="222"/>
      <c r="AN20" s="222"/>
      <c r="AO20" s="222"/>
    </row>
    <row r="21" spans="1:41" s="209" customFormat="1" ht="167.45" customHeight="1" x14ac:dyDescent="0.2">
      <c r="A21" s="217" t="s">
        <v>211</v>
      </c>
      <c r="B21" s="215" t="s">
        <v>191</v>
      </c>
      <c r="C21" s="203"/>
      <c r="D21" s="196"/>
      <c r="E21" s="196"/>
      <c r="F21" s="196"/>
      <c r="G21" s="196"/>
      <c r="H21" s="196"/>
      <c r="I21" s="197"/>
      <c r="J21" s="197"/>
      <c r="K21" s="197"/>
      <c r="L21" s="197"/>
      <c r="M21" s="197"/>
      <c r="N21" s="197"/>
      <c r="O21" s="223"/>
      <c r="P21" s="223"/>
      <c r="Q21" s="213" t="s">
        <v>155</v>
      </c>
      <c r="R21" s="204">
        <f>'скоррект. прил 1.1'!S19*1.18</f>
        <v>1.9490354999999999</v>
      </c>
      <c r="S21" s="199"/>
      <c r="T21" s="204">
        <f>R21-U21</f>
        <v>0.32247749999999997</v>
      </c>
      <c r="U21" s="199">
        <v>1.6265579999999999</v>
      </c>
      <c r="V21" s="199"/>
      <c r="W21" s="197"/>
      <c r="X21" s="197"/>
      <c r="Y21" s="197"/>
      <c r="Z21" s="197"/>
      <c r="AA21" s="203"/>
      <c r="AB21" s="197"/>
      <c r="AC21" s="197"/>
      <c r="AD21" s="197"/>
      <c r="AE21" s="203"/>
      <c r="AF21" s="197"/>
      <c r="AG21" s="197"/>
      <c r="AH21" s="197"/>
      <c r="AI21" s="223"/>
      <c r="AJ21" s="223"/>
      <c r="AK21" s="213" t="s">
        <v>155</v>
      </c>
      <c r="AL21" s="222"/>
      <c r="AM21" s="222"/>
      <c r="AN21" s="222"/>
      <c r="AO21" s="222"/>
    </row>
    <row r="22" spans="1:41" s="201" customFormat="1" ht="30" x14ac:dyDescent="0.2">
      <c r="A22" s="217">
        <v>4</v>
      </c>
      <c r="B22" s="195" t="s">
        <v>281</v>
      </c>
      <c r="C22" s="196"/>
      <c r="D22" s="196"/>
      <c r="E22" s="196"/>
      <c r="F22" s="196"/>
      <c r="G22" s="196"/>
      <c r="H22" s="196"/>
      <c r="I22" s="197"/>
      <c r="J22" s="197"/>
      <c r="K22" s="197"/>
      <c r="L22" s="197"/>
      <c r="M22" s="197"/>
      <c r="N22" s="197"/>
      <c r="O22" s="199">
        <f>O24</f>
        <v>0.67</v>
      </c>
      <c r="P22" s="199"/>
      <c r="Q22" s="198"/>
      <c r="R22" s="199">
        <f>R24</f>
        <v>1.876638</v>
      </c>
      <c r="S22" s="199"/>
      <c r="T22" s="199">
        <f>T24</f>
        <v>0.64776699999999998</v>
      </c>
      <c r="U22" s="199">
        <f>U24</f>
        <v>1.228871</v>
      </c>
      <c r="V22" s="199"/>
      <c r="W22" s="199"/>
      <c r="X22" s="199"/>
      <c r="Y22" s="199"/>
      <c r="Z22" s="199"/>
      <c r="AA22" s="199"/>
      <c r="AB22" s="199"/>
      <c r="AC22" s="199"/>
      <c r="AD22" s="199"/>
      <c r="AE22" s="199"/>
      <c r="AF22" s="199"/>
      <c r="AG22" s="199"/>
      <c r="AH22" s="199"/>
      <c r="AI22" s="199">
        <f>AI24</f>
        <v>0.67</v>
      </c>
      <c r="AJ22" s="226"/>
      <c r="AK22" s="226"/>
      <c r="AL22" s="222"/>
      <c r="AM22" s="222"/>
    </row>
    <row r="23" spans="1:41" s="20" customFormat="1" hidden="1" x14ac:dyDescent="0.2">
      <c r="A23" s="1">
        <v>4</v>
      </c>
      <c r="B23" s="118"/>
      <c r="C23" s="24"/>
      <c r="D23" s="24"/>
      <c r="E23" s="24"/>
      <c r="F23" s="24"/>
      <c r="G23" s="24"/>
      <c r="H23" s="24"/>
      <c r="I23" s="17"/>
      <c r="J23" s="17"/>
      <c r="K23" s="17"/>
      <c r="L23" s="17"/>
      <c r="M23" s="17"/>
      <c r="N23" s="17"/>
      <c r="O23" s="17"/>
      <c r="P23" s="17"/>
      <c r="Q23" s="95"/>
      <c r="R23" s="82"/>
      <c r="S23" s="82"/>
      <c r="T23" s="82"/>
      <c r="U23" s="82"/>
      <c r="V23" s="82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52"/>
      <c r="AK23" s="52"/>
      <c r="AL23" s="13"/>
      <c r="AM23" s="13"/>
    </row>
    <row r="24" spans="1:41" s="20" customFormat="1" ht="36.6" customHeight="1" x14ac:dyDescent="0.2">
      <c r="A24" s="216" t="s">
        <v>215</v>
      </c>
      <c r="B24" s="219" t="s">
        <v>249</v>
      </c>
      <c r="C24" s="3"/>
      <c r="D24" s="24"/>
      <c r="E24" s="24"/>
      <c r="F24" s="24"/>
      <c r="G24" s="24"/>
      <c r="H24" s="24"/>
      <c r="I24" s="17"/>
      <c r="J24" s="17"/>
      <c r="K24" s="17">
        <v>1975</v>
      </c>
      <c r="L24" s="17">
        <v>15</v>
      </c>
      <c r="M24" s="4" t="s">
        <v>75</v>
      </c>
      <c r="N24" s="4" t="s">
        <v>167</v>
      </c>
      <c r="O24" s="4">
        <v>0.67</v>
      </c>
      <c r="P24" s="4"/>
      <c r="Q24" s="17"/>
      <c r="R24" s="122">
        <v>1.876638</v>
      </c>
      <c r="S24" s="82"/>
      <c r="T24" s="122">
        <f>R24-U24</f>
        <v>0.64776699999999998</v>
      </c>
      <c r="U24" s="82">
        <v>1.228871</v>
      </c>
      <c r="V24" s="82"/>
      <c r="W24" s="17"/>
      <c r="X24" s="17"/>
      <c r="Y24" s="17"/>
      <c r="Z24" s="17"/>
      <c r="AA24" s="3"/>
      <c r="AB24" s="17"/>
      <c r="AC24" s="17"/>
      <c r="AD24" s="17"/>
      <c r="AE24" s="3">
        <v>2018</v>
      </c>
      <c r="AF24" s="17">
        <v>20</v>
      </c>
      <c r="AG24" s="17" t="s">
        <v>76</v>
      </c>
      <c r="AH24" s="4" t="s">
        <v>177</v>
      </c>
      <c r="AI24" s="78">
        <v>0.67</v>
      </c>
      <c r="AJ24" s="4"/>
      <c r="AK24" s="17"/>
      <c r="AL24" s="13"/>
      <c r="AM24" s="13"/>
      <c r="AN24" s="13"/>
      <c r="AO24" s="13"/>
    </row>
    <row r="25" spans="1:41" s="20" customFormat="1" hidden="1" x14ac:dyDescent="0.2">
      <c r="A25" s="1">
        <v>6</v>
      </c>
      <c r="B25" s="118"/>
      <c r="C25" s="24"/>
      <c r="D25" s="24"/>
      <c r="E25" s="24"/>
      <c r="F25" s="24"/>
      <c r="G25" s="24"/>
      <c r="H25" s="24"/>
      <c r="I25" s="17"/>
      <c r="J25" s="17"/>
      <c r="K25" s="17"/>
      <c r="L25" s="17"/>
      <c r="M25" s="17"/>
      <c r="N25" s="17"/>
      <c r="O25" s="17"/>
      <c r="P25" s="17"/>
      <c r="Q25" s="95"/>
      <c r="R25" s="82"/>
      <c r="S25" s="82"/>
      <c r="T25" s="82"/>
      <c r="U25" s="82"/>
      <c r="V25" s="82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52"/>
      <c r="AK25" s="52"/>
      <c r="AL25" s="13"/>
      <c r="AM25" s="13"/>
    </row>
    <row r="26" spans="1:41" s="20" customFormat="1" hidden="1" x14ac:dyDescent="0.2">
      <c r="A26" s="1">
        <v>7</v>
      </c>
      <c r="B26" s="118"/>
      <c r="C26" s="24"/>
      <c r="D26" s="24"/>
      <c r="E26" s="24"/>
      <c r="F26" s="24"/>
      <c r="G26" s="24"/>
      <c r="H26" s="24"/>
      <c r="I26" s="17"/>
      <c r="J26" s="17"/>
      <c r="K26" s="17"/>
      <c r="L26" s="17"/>
      <c r="M26" s="17"/>
      <c r="N26" s="17"/>
      <c r="O26" s="17"/>
      <c r="P26" s="17"/>
      <c r="Q26" s="95"/>
      <c r="R26" s="82"/>
      <c r="S26" s="82"/>
      <c r="T26" s="82"/>
      <c r="U26" s="82"/>
      <c r="V26" s="82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52"/>
      <c r="AK26" s="52"/>
      <c r="AL26" s="13"/>
      <c r="AM26" s="13"/>
    </row>
    <row r="27" spans="1:41" s="20" customFormat="1" hidden="1" x14ac:dyDescent="0.2">
      <c r="A27" s="1">
        <v>8</v>
      </c>
      <c r="B27" s="118"/>
      <c r="C27" s="24"/>
      <c r="D27" s="24"/>
      <c r="E27" s="24"/>
      <c r="F27" s="24"/>
      <c r="G27" s="24"/>
      <c r="H27" s="24"/>
      <c r="I27" s="17"/>
      <c r="J27" s="17"/>
      <c r="K27" s="17"/>
      <c r="L27" s="17"/>
      <c r="M27" s="17"/>
      <c r="N27" s="17"/>
      <c r="O27" s="17"/>
      <c r="P27" s="17"/>
      <c r="Q27" s="95"/>
      <c r="R27" s="82"/>
      <c r="S27" s="82"/>
      <c r="T27" s="82"/>
      <c r="U27" s="82"/>
      <c r="V27" s="82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52"/>
      <c r="AK27" s="52"/>
      <c r="AL27" s="13"/>
      <c r="AM27" s="13"/>
    </row>
    <row r="28" spans="1:41" s="20" customFormat="1" hidden="1" x14ac:dyDescent="0.2">
      <c r="A28" s="1">
        <v>9</v>
      </c>
      <c r="B28" s="118"/>
      <c r="C28" s="24"/>
      <c r="D28" s="24"/>
      <c r="E28" s="24"/>
      <c r="F28" s="24"/>
      <c r="G28" s="24"/>
      <c r="H28" s="24"/>
      <c r="I28" s="17"/>
      <c r="J28" s="17"/>
      <c r="K28" s="17"/>
      <c r="L28" s="17"/>
      <c r="M28" s="17"/>
      <c r="N28" s="17"/>
      <c r="O28" s="17"/>
      <c r="P28" s="17"/>
      <c r="Q28" s="95"/>
      <c r="R28" s="82"/>
      <c r="S28" s="82"/>
      <c r="T28" s="82"/>
      <c r="U28" s="82"/>
      <c r="V28" s="82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52"/>
      <c r="AK28" s="52"/>
      <c r="AL28" s="13"/>
      <c r="AM28" s="13"/>
    </row>
    <row r="29" spans="1:41" s="20" customFormat="1" hidden="1" x14ac:dyDescent="0.2">
      <c r="A29" s="1">
        <v>10</v>
      </c>
      <c r="B29" s="118"/>
      <c r="C29" s="24"/>
      <c r="D29" s="24"/>
      <c r="E29" s="24"/>
      <c r="F29" s="24"/>
      <c r="G29" s="24"/>
      <c r="H29" s="24"/>
      <c r="I29" s="17"/>
      <c r="J29" s="17"/>
      <c r="K29" s="17"/>
      <c r="L29" s="17"/>
      <c r="M29" s="17"/>
      <c r="N29" s="17"/>
      <c r="O29" s="17"/>
      <c r="P29" s="17"/>
      <c r="Q29" s="95"/>
      <c r="R29" s="82"/>
      <c r="S29" s="82"/>
      <c r="T29" s="82"/>
      <c r="U29" s="82"/>
      <c r="V29" s="82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52"/>
      <c r="AK29" s="52"/>
      <c r="AL29" s="13"/>
      <c r="AM29" s="13"/>
    </row>
    <row r="30" spans="1:41" s="201" customFormat="1" ht="30" x14ac:dyDescent="0.2">
      <c r="A30" s="217" t="s">
        <v>214</v>
      </c>
      <c r="B30" s="195" t="s">
        <v>201</v>
      </c>
      <c r="C30" s="196"/>
      <c r="D30" s="196"/>
      <c r="E30" s="196"/>
      <c r="F30" s="196"/>
      <c r="G30" s="196"/>
      <c r="H30" s="196"/>
      <c r="I30" s="197"/>
      <c r="J30" s="197"/>
      <c r="K30" s="197"/>
      <c r="L30" s="197"/>
      <c r="M30" s="197"/>
      <c r="N30" s="197"/>
      <c r="O30" s="199">
        <f>O36</f>
        <v>3.746</v>
      </c>
      <c r="P30" s="199"/>
      <c r="Q30" s="198"/>
      <c r="R30" s="199">
        <f>R36</f>
        <v>7.7750671999999996</v>
      </c>
      <c r="S30" s="199"/>
      <c r="T30" s="199">
        <f>T36</f>
        <v>1.7191061999999997</v>
      </c>
      <c r="U30" s="199">
        <f>U36</f>
        <v>6.0559609999999999</v>
      </c>
      <c r="V30" s="199"/>
      <c r="W30" s="199"/>
      <c r="X30" s="199"/>
      <c r="Y30" s="199"/>
      <c r="Z30" s="199"/>
      <c r="AA30" s="199"/>
      <c r="AB30" s="199"/>
      <c r="AC30" s="199"/>
      <c r="AD30" s="199"/>
      <c r="AE30" s="199"/>
      <c r="AF30" s="199"/>
      <c r="AG30" s="199"/>
      <c r="AH30" s="199"/>
      <c r="AI30" s="199">
        <f>AI36</f>
        <v>3.746</v>
      </c>
      <c r="AJ30" s="226"/>
      <c r="AK30" s="226"/>
      <c r="AL30" s="222"/>
      <c r="AM30" s="222"/>
    </row>
    <row r="31" spans="1:41" s="20" customFormat="1" hidden="1" x14ac:dyDescent="0.2">
      <c r="A31" s="1">
        <v>11</v>
      </c>
      <c r="B31" s="118"/>
      <c r="C31" s="24"/>
      <c r="D31" s="24"/>
      <c r="E31" s="24"/>
      <c r="F31" s="24"/>
      <c r="G31" s="24"/>
      <c r="H31" s="24"/>
      <c r="I31" s="17"/>
      <c r="J31" s="17"/>
      <c r="K31" s="17"/>
      <c r="L31" s="17"/>
      <c r="M31" s="17"/>
      <c r="N31" s="17"/>
      <c r="O31" s="17"/>
      <c r="P31" s="17"/>
      <c r="Q31" s="95"/>
      <c r="R31" s="82"/>
      <c r="S31" s="82"/>
      <c r="T31" s="82"/>
      <c r="U31" s="82"/>
      <c r="V31" s="82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52"/>
      <c r="AK31" s="52"/>
      <c r="AL31" s="13"/>
      <c r="AM31" s="13"/>
    </row>
    <row r="32" spans="1:41" s="20" customFormat="1" hidden="1" x14ac:dyDescent="0.2">
      <c r="A32" s="1">
        <v>12</v>
      </c>
      <c r="B32" s="118"/>
      <c r="C32" s="24"/>
      <c r="D32" s="24"/>
      <c r="E32" s="24"/>
      <c r="F32" s="24"/>
      <c r="G32" s="24"/>
      <c r="H32" s="24"/>
      <c r="I32" s="17"/>
      <c r="J32" s="17"/>
      <c r="K32" s="17"/>
      <c r="L32" s="17"/>
      <c r="M32" s="17"/>
      <c r="N32" s="17"/>
      <c r="O32" s="17"/>
      <c r="P32" s="17"/>
      <c r="Q32" s="95"/>
      <c r="R32" s="82"/>
      <c r="S32" s="82"/>
      <c r="T32" s="82"/>
      <c r="U32" s="82"/>
      <c r="V32" s="82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52"/>
      <c r="AK32" s="52"/>
      <c r="AL32" s="13"/>
      <c r="AM32" s="13"/>
    </row>
    <row r="33" spans="1:41" s="20" customFormat="1" hidden="1" x14ac:dyDescent="0.2">
      <c r="A33" s="1">
        <v>13</v>
      </c>
      <c r="B33" s="118"/>
      <c r="C33" s="24"/>
      <c r="D33" s="24"/>
      <c r="E33" s="24"/>
      <c r="F33" s="24"/>
      <c r="G33" s="24"/>
      <c r="H33" s="24"/>
      <c r="I33" s="17"/>
      <c r="J33" s="17"/>
      <c r="K33" s="17"/>
      <c r="L33" s="17"/>
      <c r="M33" s="17"/>
      <c r="N33" s="17"/>
      <c r="O33" s="17"/>
      <c r="P33" s="17"/>
      <c r="Q33" s="95"/>
      <c r="R33" s="82"/>
      <c r="S33" s="82"/>
      <c r="T33" s="82"/>
      <c r="U33" s="82"/>
      <c r="V33" s="82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52"/>
      <c r="AK33" s="52"/>
      <c r="AL33" s="13"/>
      <c r="AM33" s="13"/>
    </row>
    <row r="34" spans="1:41" s="20" customFormat="1" hidden="1" x14ac:dyDescent="0.2">
      <c r="A34" s="1">
        <v>14</v>
      </c>
      <c r="B34" s="118"/>
      <c r="C34" s="24"/>
      <c r="D34" s="24"/>
      <c r="E34" s="24"/>
      <c r="F34" s="24"/>
      <c r="G34" s="24"/>
      <c r="H34" s="24"/>
      <c r="I34" s="17"/>
      <c r="J34" s="17"/>
      <c r="K34" s="17"/>
      <c r="L34" s="17"/>
      <c r="M34" s="17"/>
      <c r="N34" s="17"/>
      <c r="O34" s="17"/>
      <c r="P34" s="17"/>
      <c r="Q34" s="95"/>
      <c r="R34" s="82"/>
      <c r="S34" s="82"/>
      <c r="T34" s="82"/>
      <c r="U34" s="82"/>
      <c r="V34" s="82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52"/>
      <c r="AK34" s="52"/>
      <c r="AL34" s="13"/>
      <c r="AM34" s="13"/>
    </row>
    <row r="35" spans="1:41" s="20" customFormat="1" hidden="1" x14ac:dyDescent="0.2">
      <c r="A35" s="1">
        <v>15</v>
      </c>
      <c r="B35" s="118"/>
      <c r="C35" s="24"/>
      <c r="D35" s="24"/>
      <c r="E35" s="24"/>
      <c r="F35" s="24"/>
      <c r="G35" s="24"/>
      <c r="H35" s="24"/>
      <c r="I35" s="17"/>
      <c r="J35" s="17"/>
      <c r="K35" s="17"/>
      <c r="L35" s="17"/>
      <c r="M35" s="17"/>
      <c r="N35" s="17"/>
      <c r="O35" s="17"/>
      <c r="P35" s="17"/>
      <c r="Q35" s="95"/>
      <c r="R35" s="82"/>
      <c r="S35" s="82"/>
      <c r="T35" s="82"/>
      <c r="U35" s="82"/>
      <c r="V35" s="82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52"/>
      <c r="AK35" s="52"/>
      <c r="AL35" s="13"/>
      <c r="AM35" s="13"/>
    </row>
    <row r="36" spans="1:41" s="62" customFormat="1" ht="36" customHeight="1" x14ac:dyDescent="0.2">
      <c r="A36" s="216" t="s">
        <v>226</v>
      </c>
      <c r="B36" s="219" t="s">
        <v>260</v>
      </c>
      <c r="C36" s="3"/>
      <c r="D36" s="24"/>
      <c r="E36" s="24"/>
      <c r="F36" s="24"/>
      <c r="G36" s="24"/>
      <c r="H36" s="24"/>
      <c r="I36" s="17"/>
      <c r="J36" s="17"/>
      <c r="K36" s="17">
        <v>1966</v>
      </c>
      <c r="L36" s="17">
        <v>15</v>
      </c>
      <c r="M36" s="4" t="s">
        <v>75</v>
      </c>
      <c r="N36" s="4" t="s">
        <v>167</v>
      </c>
      <c r="O36" s="4">
        <v>3.746</v>
      </c>
      <c r="P36" s="4"/>
      <c r="Q36" s="17"/>
      <c r="R36" s="122">
        <v>7.7750671999999996</v>
      </c>
      <c r="S36" s="82"/>
      <c r="T36" s="122">
        <f>R36-U36</f>
        <v>1.7191061999999997</v>
      </c>
      <c r="U36" s="82">
        <v>6.0559609999999999</v>
      </c>
      <c r="V36" s="82"/>
      <c r="W36" s="17"/>
      <c r="X36" s="17"/>
      <c r="Y36" s="17"/>
      <c r="Z36" s="17"/>
      <c r="AA36" s="3"/>
      <c r="AB36" s="17"/>
      <c r="AC36" s="17"/>
      <c r="AD36" s="17"/>
      <c r="AE36" s="3">
        <v>2018</v>
      </c>
      <c r="AF36" s="17">
        <v>20</v>
      </c>
      <c r="AG36" s="17" t="s">
        <v>76</v>
      </c>
      <c r="AH36" s="4" t="s">
        <v>177</v>
      </c>
      <c r="AI36" s="78">
        <v>3.746</v>
      </c>
      <c r="AJ36" s="17"/>
      <c r="AK36" s="60"/>
      <c r="AL36" s="13"/>
      <c r="AM36" s="13"/>
      <c r="AN36" s="13"/>
      <c r="AO36" s="13"/>
    </row>
    <row r="37" spans="1:41" s="20" customFormat="1" hidden="1" x14ac:dyDescent="0.2">
      <c r="A37" s="1">
        <v>17</v>
      </c>
      <c r="B37" s="118"/>
      <c r="C37" s="24"/>
      <c r="D37" s="24"/>
      <c r="E37" s="24"/>
      <c r="F37" s="24"/>
      <c r="G37" s="24"/>
      <c r="H37" s="24"/>
      <c r="I37" s="17"/>
      <c r="J37" s="17"/>
      <c r="K37" s="17"/>
      <c r="L37" s="17"/>
      <c r="M37" s="17"/>
      <c r="N37" s="17"/>
      <c r="O37" s="17"/>
      <c r="P37" s="17"/>
      <c r="Q37" s="95"/>
      <c r="R37" s="82"/>
      <c r="S37" s="82"/>
      <c r="T37" s="82"/>
      <c r="U37" s="82"/>
      <c r="V37" s="82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52"/>
      <c r="AK37" s="52"/>
      <c r="AL37" s="13"/>
      <c r="AM37" s="13"/>
    </row>
    <row r="38" spans="1:41" s="20" customFormat="1" hidden="1" x14ac:dyDescent="0.2">
      <c r="A38" s="1">
        <v>18</v>
      </c>
      <c r="B38" s="118"/>
      <c r="C38" s="24"/>
      <c r="D38" s="24"/>
      <c r="E38" s="24"/>
      <c r="F38" s="24"/>
      <c r="G38" s="24"/>
      <c r="H38" s="24"/>
      <c r="I38" s="17"/>
      <c r="J38" s="17"/>
      <c r="K38" s="17"/>
      <c r="L38" s="17"/>
      <c r="M38" s="17"/>
      <c r="N38" s="17"/>
      <c r="O38" s="17"/>
      <c r="P38" s="17"/>
      <c r="Q38" s="95"/>
      <c r="R38" s="82"/>
      <c r="S38" s="82"/>
      <c r="T38" s="82"/>
      <c r="U38" s="82"/>
      <c r="V38" s="82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52"/>
      <c r="AK38" s="52"/>
      <c r="AL38" s="13"/>
      <c r="AM38" s="13"/>
    </row>
    <row r="39" spans="1:41" s="20" customFormat="1" hidden="1" x14ac:dyDescent="0.2">
      <c r="A39" s="1">
        <v>19</v>
      </c>
      <c r="B39" s="118"/>
      <c r="C39" s="24"/>
      <c r="D39" s="24"/>
      <c r="E39" s="24"/>
      <c r="F39" s="24"/>
      <c r="G39" s="24"/>
      <c r="H39" s="24"/>
      <c r="I39" s="17"/>
      <c r="J39" s="17"/>
      <c r="K39" s="17"/>
      <c r="L39" s="17"/>
      <c r="M39" s="17"/>
      <c r="N39" s="17"/>
      <c r="O39" s="17"/>
      <c r="P39" s="17"/>
      <c r="Q39" s="95"/>
      <c r="R39" s="82"/>
      <c r="S39" s="82"/>
      <c r="T39" s="82"/>
      <c r="U39" s="82"/>
      <c r="V39" s="82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52"/>
      <c r="AK39" s="52"/>
      <c r="AL39" s="13"/>
      <c r="AM39" s="13"/>
    </row>
    <row r="40" spans="1:41" s="20" customFormat="1" hidden="1" x14ac:dyDescent="0.2">
      <c r="A40" s="1">
        <v>20</v>
      </c>
      <c r="B40" s="118"/>
      <c r="C40" s="24"/>
      <c r="D40" s="24"/>
      <c r="E40" s="24"/>
      <c r="F40" s="24"/>
      <c r="G40" s="24"/>
      <c r="H40" s="24"/>
      <c r="I40" s="17"/>
      <c r="J40" s="17"/>
      <c r="K40" s="17"/>
      <c r="L40" s="17"/>
      <c r="M40" s="17"/>
      <c r="N40" s="17"/>
      <c r="O40" s="17"/>
      <c r="P40" s="17"/>
      <c r="Q40" s="95"/>
      <c r="R40" s="82"/>
      <c r="S40" s="82"/>
      <c r="T40" s="82"/>
      <c r="U40" s="82"/>
      <c r="V40" s="82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52"/>
      <c r="AK40" s="52"/>
      <c r="AL40" s="13"/>
      <c r="AM40" s="13"/>
    </row>
    <row r="41" spans="1:41" s="20" customFormat="1" hidden="1" x14ac:dyDescent="0.2">
      <c r="A41" s="1">
        <v>21</v>
      </c>
      <c r="B41" s="118"/>
      <c r="C41" s="24"/>
      <c r="D41" s="24"/>
      <c r="E41" s="24"/>
      <c r="F41" s="24"/>
      <c r="G41" s="24"/>
      <c r="H41" s="24"/>
      <c r="I41" s="17"/>
      <c r="J41" s="17"/>
      <c r="K41" s="17"/>
      <c r="L41" s="17"/>
      <c r="M41" s="17"/>
      <c r="N41" s="17"/>
      <c r="O41" s="17"/>
      <c r="P41" s="17"/>
      <c r="Q41" s="95"/>
      <c r="R41" s="82"/>
      <c r="S41" s="82"/>
      <c r="T41" s="82"/>
      <c r="U41" s="82"/>
      <c r="V41" s="82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52"/>
      <c r="AK41" s="52"/>
      <c r="AL41" s="13"/>
      <c r="AM41" s="13"/>
    </row>
    <row r="42" spans="1:41" s="209" customFormat="1" ht="43.5" customHeight="1" x14ac:dyDescent="0.2">
      <c r="A42" s="217" t="s">
        <v>232</v>
      </c>
      <c r="B42" s="215" t="s">
        <v>126</v>
      </c>
      <c r="C42" s="203"/>
      <c r="D42" s="196"/>
      <c r="E42" s="196"/>
      <c r="F42" s="196"/>
      <c r="G42" s="196"/>
      <c r="H42" s="196"/>
      <c r="I42" s="197"/>
      <c r="J42" s="197"/>
      <c r="K42" s="197">
        <v>1976</v>
      </c>
      <c r="L42" s="197">
        <v>15</v>
      </c>
      <c r="M42" s="223" t="s">
        <v>75</v>
      </c>
      <c r="N42" s="223" t="s">
        <v>163</v>
      </c>
      <c r="O42" s="223">
        <v>0.57499999999999996</v>
      </c>
      <c r="P42" s="223"/>
      <c r="Q42" s="197"/>
      <c r="R42" s="204">
        <v>1.43308404</v>
      </c>
      <c r="S42" s="199"/>
      <c r="T42" s="204">
        <f>R42-U42</f>
        <v>0.40646004000000002</v>
      </c>
      <c r="U42" s="199">
        <v>1.026624</v>
      </c>
      <c r="V42" s="199"/>
      <c r="W42" s="197"/>
      <c r="X42" s="197"/>
      <c r="Y42" s="197"/>
      <c r="Z42" s="197"/>
      <c r="AA42" s="203"/>
      <c r="AB42" s="197"/>
      <c r="AC42" s="197"/>
      <c r="AD42" s="197"/>
      <c r="AE42" s="203">
        <v>2018</v>
      </c>
      <c r="AF42" s="197">
        <v>20</v>
      </c>
      <c r="AG42" s="197" t="s">
        <v>76</v>
      </c>
      <c r="AH42" s="197" t="s">
        <v>175</v>
      </c>
      <c r="AI42" s="210">
        <v>0.57499999999999996</v>
      </c>
      <c r="AJ42" s="197"/>
      <c r="AK42" s="208"/>
      <c r="AL42" s="222"/>
      <c r="AM42" s="222"/>
      <c r="AN42" s="222"/>
      <c r="AO42" s="222"/>
    </row>
    <row r="43" spans="1:41" s="201" customFormat="1" ht="15" x14ac:dyDescent="0.2">
      <c r="A43" s="217" t="s">
        <v>233</v>
      </c>
      <c r="B43" s="221" t="s">
        <v>199</v>
      </c>
      <c r="C43" s="196"/>
      <c r="D43" s="196"/>
      <c r="E43" s="196"/>
      <c r="F43" s="196"/>
      <c r="G43" s="196"/>
      <c r="H43" s="196"/>
      <c r="I43" s="197"/>
      <c r="J43" s="197"/>
      <c r="K43" s="197"/>
      <c r="L43" s="199"/>
      <c r="M43" s="199"/>
      <c r="N43" s="199"/>
      <c r="O43" s="199">
        <f>SUM(O45:O55)</f>
        <v>2.891</v>
      </c>
      <c r="P43" s="199"/>
      <c r="Q43" s="198"/>
      <c r="R43" s="199">
        <f>SUM(R45:R55)</f>
        <v>3.3248248000000005</v>
      </c>
      <c r="S43" s="199"/>
      <c r="T43" s="199">
        <f>SUM(T45:T55)</f>
        <v>1.2452008000000001</v>
      </c>
      <c r="U43" s="199">
        <f>SUM(U45:U55)</f>
        <v>2.0796239999999999</v>
      </c>
      <c r="V43" s="199"/>
      <c r="W43" s="199"/>
      <c r="X43" s="199"/>
      <c r="Y43" s="199"/>
      <c r="Z43" s="199"/>
      <c r="AA43" s="199"/>
      <c r="AB43" s="199"/>
      <c r="AC43" s="199"/>
      <c r="AD43" s="199"/>
      <c r="AE43" s="199"/>
      <c r="AF43" s="199"/>
      <c r="AG43" s="199"/>
      <c r="AH43" s="199"/>
      <c r="AI43" s="199">
        <f>SUM(AI45:AI55)</f>
        <v>2.891</v>
      </c>
      <c r="AJ43" s="226"/>
      <c r="AK43" s="226"/>
      <c r="AL43" s="222"/>
      <c r="AM43" s="222"/>
    </row>
    <row r="44" spans="1:41" s="20" customFormat="1" hidden="1" x14ac:dyDescent="0.2">
      <c r="A44" s="1">
        <v>23</v>
      </c>
      <c r="B44" s="118"/>
      <c r="C44" s="24"/>
      <c r="D44" s="24"/>
      <c r="E44" s="24"/>
      <c r="F44" s="24"/>
      <c r="G44" s="24"/>
      <c r="H44" s="24"/>
      <c r="I44" s="17"/>
      <c r="J44" s="17"/>
      <c r="K44" s="17"/>
      <c r="L44" s="17"/>
      <c r="M44" s="17"/>
      <c r="N44" s="17"/>
      <c r="O44" s="17"/>
      <c r="P44" s="17"/>
      <c r="Q44" s="95"/>
      <c r="R44" s="82"/>
      <c r="S44" s="82"/>
      <c r="T44" s="82"/>
      <c r="U44" s="82"/>
      <c r="V44" s="82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52"/>
      <c r="AK44" s="52"/>
      <c r="AL44" s="13"/>
      <c r="AM44" s="13"/>
    </row>
    <row r="45" spans="1:41" s="20" customFormat="1" ht="21" customHeight="1" x14ac:dyDescent="0.2">
      <c r="A45" s="216" t="s">
        <v>235</v>
      </c>
      <c r="B45" s="219" t="s">
        <v>267</v>
      </c>
      <c r="C45" s="3"/>
      <c r="D45" s="24"/>
      <c r="E45" s="24"/>
      <c r="F45" s="24"/>
      <c r="G45" s="24"/>
      <c r="H45" s="24"/>
      <c r="I45" s="17"/>
      <c r="J45" s="17"/>
      <c r="K45" s="17">
        <v>1988</v>
      </c>
      <c r="L45" s="17">
        <v>15</v>
      </c>
      <c r="M45" s="4" t="s">
        <v>75</v>
      </c>
      <c r="N45" s="4" t="s">
        <v>163</v>
      </c>
      <c r="O45" s="4">
        <v>0.71599999999999997</v>
      </c>
      <c r="P45" s="4"/>
      <c r="Q45" s="17"/>
      <c r="R45" s="122">
        <v>0.80294200000000004</v>
      </c>
      <c r="S45" s="82"/>
      <c r="T45" s="122">
        <f>R45-U45</f>
        <v>0.29934500000000008</v>
      </c>
      <c r="U45" s="82">
        <v>0.50359699999999996</v>
      </c>
      <c r="V45" s="82"/>
      <c r="W45" s="17"/>
      <c r="X45" s="17"/>
      <c r="Y45" s="17"/>
      <c r="Z45" s="17"/>
      <c r="AA45" s="3"/>
      <c r="AB45" s="17"/>
      <c r="AC45" s="17"/>
      <c r="AD45" s="17"/>
      <c r="AE45" s="3">
        <v>2018</v>
      </c>
      <c r="AF45" s="17">
        <v>20</v>
      </c>
      <c r="AG45" s="17" t="s">
        <v>76</v>
      </c>
      <c r="AH45" s="17" t="s">
        <v>175</v>
      </c>
      <c r="AI45" s="78">
        <v>0.71599999999999997</v>
      </c>
      <c r="AJ45" s="4"/>
      <c r="AK45" s="17"/>
      <c r="AL45" s="13"/>
      <c r="AM45" s="13"/>
      <c r="AN45" s="13"/>
      <c r="AO45" s="13"/>
    </row>
    <row r="46" spans="1:41" s="20" customFormat="1" hidden="1" x14ac:dyDescent="0.2">
      <c r="A46" s="1">
        <v>25</v>
      </c>
      <c r="B46" s="118"/>
      <c r="C46" s="24"/>
      <c r="D46" s="24"/>
      <c r="E46" s="24"/>
      <c r="F46" s="24"/>
      <c r="G46" s="24"/>
      <c r="H46" s="24"/>
      <c r="I46" s="17"/>
      <c r="J46" s="17"/>
      <c r="K46" s="17"/>
      <c r="L46" s="17"/>
      <c r="M46" s="17"/>
      <c r="N46" s="17"/>
      <c r="O46" s="17"/>
      <c r="P46" s="17"/>
      <c r="Q46" s="95"/>
      <c r="R46" s="82"/>
      <c r="S46" s="82"/>
      <c r="T46" s="82"/>
      <c r="U46" s="82"/>
      <c r="V46" s="82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52"/>
      <c r="AK46" s="52"/>
      <c r="AL46" s="13"/>
      <c r="AM46" s="13"/>
    </row>
    <row r="47" spans="1:41" s="20" customFormat="1" hidden="1" x14ac:dyDescent="0.2">
      <c r="A47" s="1">
        <v>26</v>
      </c>
      <c r="B47" s="118"/>
      <c r="C47" s="24"/>
      <c r="D47" s="24"/>
      <c r="E47" s="24"/>
      <c r="F47" s="24"/>
      <c r="G47" s="24"/>
      <c r="H47" s="24"/>
      <c r="I47" s="17"/>
      <c r="J47" s="17"/>
      <c r="K47" s="17"/>
      <c r="L47" s="17"/>
      <c r="M47" s="17"/>
      <c r="N47" s="17"/>
      <c r="O47" s="17"/>
      <c r="P47" s="17"/>
      <c r="Q47" s="95"/>
      <c r="R47" s="82"/>
      <c r="S47" s="82"/>
      <c r="T47" s="82"/>
      <c r="U47" s="82"/>
      <c r="V47" s="82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52"/>
      <c r="AK47" s="52"/>
      <c r="AL47" s="13"/>
      <c r="AM47" s="13"/>
    </row>
    <row r="48" spans="1:41" s="20" customFormat="1" hidden="1" x14ac:dyDescent="0.2">
      <c r="A48" s="1">
        <v>27</v>
      </c>
      <c r="B48" s="118"/>
      <c r="C48" s="24"/>
      <c r="D48" s="24"/>
      <c r="E48" s="24"/>
      <c r="F48" s="24"/>
      <c r="G48" s="24"/>
      <c r="H48" s="24"/>
      <c r="I48" s="17"/>
      <c r="J48" s="17"/>
      <c r="K48" s="17"/>
      <c r="L48" s="17"/>
      <c r="M48" s="17"/>
      <c r="N48" s="17"/>
      <c r="O48" s="17"/>
      <c r="P48" s="17"/>
      <c r="Q48" s="95"/>
      <c r="R48" s="82"/>
      <c r="S48" s="82"/>
      <c r="T48" s="82"/>
      <c r="U48" s="82"/>
      <c r="V48" s="82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52"/>
      <c r="AK48" s="52"/>
      <c r="AL48" s="13"/>
      <c r="AM48" s="13"/>
    </row>
    <row r="49" spans="1:41" s="20" customFormat="1" hidden="1" x14ac:dyDescent="0.2">
      <c r="A49" s="1">
        <v>28</v>
      </c>
      <c r="B49" s="118"/>
      <c r="C49" s="24"/>
      <c r="D49" s="24"/>
      <c r="E49" s="24"/>
      <c r="F49" s="24"/>
      <c r="G49" s="24"/>
      <c r="H49" s="24"/>
      <c r="I49" s="17"/>
      <c r="J49" s="17"/>
      <c r="K49" s="17"/>
      <c r="L49" s="17"/>
      <c r="M49" s="17"/>
      <c r="N49" s="17"/>
      <c r="O49" s="17"/>
      <c r="P49" s="17"/>
      <c r="Q49" s="95"/>
      <c r="R49" s="82"/>
      <c r="S49" s="82"/>
      <c r="T49" s="82"/>
      <c r="U49" s="82"/>
      <c r="V49" s="82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52"/>
      <c r="AK49" s="52"/>
      <c r="AL49" s="13"/>
      <c r="AM49" s="13"/>
    </row>
    <row r="50" spans="1:41" s="20" customFormat="1" ht="30" x14ac:dyDescent="0.2">
      <c r="A50" s="216" t="s">
        <v>240</v>
      </c>
      <c r="B50" s="219" t="s">
        <v>272</v>
      </c>
      <c r="C50" s="3"/>
      <c r="D50" s="24"/>
      <c r="E50" s="24"/>
      <c r="F50" s="24"/>
      <c r="G50" s="24"/>
      <c r="H50" s="24"/>
      <c r="I50" s="17"/>
      <c r="J50" s="17"/>
      <c r="K50" s="17">
        <v>1980</v>
      </c>
      <c r="L50" s="17">
        <v>15</v>
      </c>
      <c r="M50" s="4" t="s">
        <v>75</v>
      </c>
      <c r="N50" s="4" t="s">
        <v>163</v>
      </c>
      <c r="O50" s="4">
        <v>0.55000000000000004</v>
      </c>
      <c r="P50" s="4"/>
      <c r="Q50" s="17"/>
      <c r="R50" s="122">
        <v>0.60979000000000005</v>
      </c>
      <c r="S50" s="82"/>
      <c r="T50" s="122">
        <f>R50-U50</f>
        <v>0.22654000000000007</v>
      </c>
      <c r="U50" s="82">
        <v>0.38324999999999998</v>
      </c>
      <c r="V50" s="82"/>
      <c r="W50" s="17"/>
      <c r="X50" s="17"/>
      <c r="Y50" s="17"/>
      <c r="Z50" s="17"/>
      <c r="AA50" s="3"/>
      <c r="AB50" s="17"/>
      <c r="AC50" s="17"/>
      <c r="AD50" s="17"/>
      <c r="AE50" s="3">
        <v>2018</v>
      </c>
      <c r="AF50" s="17">
        <v>20</v>
      </c>
      <c r="AG50" s="17" t="s">
        <v>76</v>
      </c>
      <c r="AH50" s="17" t="s">
        <v>175</v>
      </c>
      <c r="AI50" s="78">
        <v>0.55000000000000004</v>
      </c>
      <c r="AJ50" s="4"/>
      <c r="AK50" s="17"/>
      <c r="AL50" s="13"/>
      <c r="AM50" s="13"/>
      <c r="AN50" s="13"/>
      <c r="AO50" s="13"/>
    </row>
    <row r="51" spans="1:41" s="20" customFormat="1" ht="33.6" customHeight="1" x14ac:dyDescent="0.2">
      <c r="A51" s="216" t="s">
        <v>241</v>
      </c>
      <c r="B51" s="219" t="s">
        <v>273</v>
      </c>
      <c r="C51" s="3"/>
      <c r="D51" s="24"/>
      <c r="E51" s="24"/>
      <c r="F51" s="24"/>
      <c r="G51" s="24"/>
      <c r="H51" s="24"/>
      <c r="I51" s="17"/>
      <c r="J51" s="17"/>
      <c r="K51" s="17">
        <v>1970</v>
      </c>
      <c r="L51" s="17">
        <v>15</v>
      </c>
      <c r="M51" s="4" t="s">
        <v>75</v>
      </c>
      <c r="N51" s="4" t="s">
        <v>163</v>
      </c>
      <c r="O51" s="4">
        <v>0.47499999999999998</v>
      </c>
      <c r="P51" s="4"/>
      <c r="Q51" s="17"/>
      <c r="R51" s="122">
        <v>0.55307779999999995</v>
      </c>
      <c r="S51" s="82"/>
      <c r="T51" s="122">
        <f>R51-U51</f>
        <v>0.20762979999999998</v>
      </c>
      <c r="U51" s="82">
        <v>0.34544799999999998</v>
      </c>
      <c r="V51" s="82"/>
      <c r="W51" s="17"/>
      <c r="X51" s="17"/>
      <c r="Y51" s="17"/>
      <c r="Z51" s="17"/>
      <c r="AA51" s="3"/>
      <c r="AB51" s="17"/>
      <c r="AC51" s="17"/>
      <c r="AD51" s="85"/>
      <c r="AE51" s="3">
        <v>2018</v>
      </c>
      <c r="AF51" s="17">
        <v>20</v>
      </c>
      <c r="AG51" s="17" t="s">
        <v>76</v>
      </c>
      <c r="AH51" s="17" t="s">
        <v>175</v>
      </c>
      <c r="AI51" s="78">
        <v>0.47499999999999998</v>
      </c>
      <c r="AJ51" s="4"/>
      <c r="AK51" s="17"/>
      <c r="AL51" s="13"/>
      <c r="AM51" s="13"/>
      <c r="AN51" s="13"/>
      <c r="AO51" s="13"/>
    </row>
    <row r="52" spans="1:41" s="20" customFormat="1" hidden="1" x14ac:dyDescent="0.2">
      <c r="A52" s="1">
        <v>31</v>
      </c>
      <c r="B52" s="118"/>
      <c r="C52" s="24"/>
      <c r="D52" s="24"/>
      <c r="E52" s="24"/>
      <c r="F52" s="24"/>
      <c r="G52" s="24"/>
      <c r="H52" s="24"/>
      <c r="I52" s="17"/>
      <c r="J52" s="17"/>
      <c r="K52" s="17"/>
      <c r="L52" s="17"/>
      <c r="M52" s="17"/>
      <c r="N52" s="17"/>
      <c r="O52" s="17"/>
      <c r="P52" s="17"/>
      <c r="Q52" s="95"/>
      <c r="R52" s="82"/>
      <c r="S52" s="82"/>
      <c r="T52" s="82"/>
      <c r="U52" s="82"/>
      <c r="V52" s="82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3"/>
      <c r="AK52" s="13"/>
      <c r="AL52" s="13"/>
      <c r="AM52" s="13"/>
    </row>
    <row r="53" spans="1:41" s="20" customFormat="1" hidden="1" x14ac:dyDescent="0.2">
      <c r="A53" s="1">
        <v>32</v>
      </c>
      <c r="B53" s="118"/>
      <c r="C53" s="24"/>
      <c r="D53" s="24"/>
      <c r="E53" s="24"/>
      <c r="F53" s="24"/>
      <c r="G53" s="24"/>
      <c r="H53" s="24"/>
      <c r="I53" s="17"/>
      <c r="J53" s="17"/>
      <c r="K53" s="17"/>
      <c r="L53" s="17"/>
      <c r="M53" s="17"/>
      <c r="N53" s="17"/>
      <c r="O53" s="17"/>
      <c r="P53" s="17"/>
      <c r="Q53" s="95"/>
      <c r="R53" s="82"/>
      <c r="S53" s="82"/>
      <c r="T53" s="82"/>
      <c r="U53" s="82"/>
      <c r="V53" s="82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3"/>
      <c r="AK53" s="13"/>
      <c r="AL53" s="13"/>
      <c r="AM53" s="13"/>
    </row>
    <row r="54" spans="1:41" s="20" customFormat="1" ht="44.45" customHeight="1" x14ac:dyDescent="0.2">
      <c r="A54" s="216" t="s">
        <v>244</v>
      </c>
      <c r="B54" s="219" t="s">
        <v>276</v>
      </c>
      <c r="C54" s="3"/>
      <c r="D54" s="24"/>
      <c r="E54" s="24"/>
      <c r="F54" s="24"/>
      <c r="G54" s="24"/>
      <c r="H54" s="24"/>
      <c r="I54" s="17"/>
      <c r="J54" s="17"/>
      <c r="K54" s="17">
        <v>1957</v>
      </c>
      <c r="L54" s="17">
        <v>15</v>
      </c>
      <c r="M54" s="4" t="s">
        <v>75</v>
      </c>
      <c r="N54" s="4" t="s">
        <v>163</v>
      </c>
      <c r="O54" s="4">
        <v>0.7</v>
      </c>
      <c r="P54" s="4"/>
      <c r="Q54" s="17"/>
      <c r="R54" s="122">
        <v>0.81562100000000004</v>
      </c>
      <c r="S54" s="82"/>
      <c r="T54" s="122">
        <f>R54-U54</f>
        <v>0.30808400000000002</v>
      </c>
      <c r="U54" s="82">
        <v>0.50753700000000002</v>
      </c>
      <c r="V54" s="82"/>
      <c r="W54" s="17"/>
      <c r="X54" s="17"/>
      <c r="Y54" s="17"/>
      <c r="Z54" s="17"/>
      <c r="AA54" s="3"/>
      <c r="AB54" s="17"/>
      <c r="AC54" s="17"/>
      <c r="AD54" s="17"/>
      <c r="AE54" s="3">
        <v>2018</v>
      </c>
      <c r="AF54" s="17">
        <v>20</v>
      </c>
      <c r="AG54" s="17" t="s">
        <v>76</v>
      </c>
      <c r="AH54" s="17" t="s">
        <v>175</v>
      </c>
      <c r="AI54" s="78">
        <v>0.7</v>
      </c>
      <c r="AJ54" s="4"/>
      <c r="AK54" s="17"/>
      <c r="AL54" s="13"/>
      <c r="AM54" s="13"/>
      <c r="AN54" s="13"/>
      <c r="AO54" s="13"/>
    </row>
    <row r="55" spans="1:41" s="20" customFormat="1" ht="25.15" customHeight="1" x14ac:dyDescent="0.2">
      <c r="A55" s="216" t="s">
        <v>245</v>
      </c>
      <c r="B55" s="219" t="s">
        <v>277</v>
      </c>
      <c r="C55" s="3"/>
      <c r="D55" s="24"/>
      <c r="E55" s="24"/>
      <c r="F55" s="24"/>
      <c r="G55" s="24"/>
      <c r="H55" s="24"/>
      <c r="I55" s="17"/>
      <c r="J55" s="17"/>
      <c r="K55" s="17">
        <v>1977</v>
      </c>
      <c r="L55" s="17">
        <v>15</v>
      </c>
      <c r="M55" s="4" t="s">
        <v>75</v>
      </c>
      <c r="N55" s="4" t="s">
        <v>163</v>
      </c>
      <c r="O55" s="4">
        <v>0.45</v>
      </c>
      <c r="P55" s="4"/>
      <c r="Q55" s="17"/>
      <c r="R55" s="122">
        <v>0.54339400000000004</v>
      </c>
      <c r="S55" s="82"/>
      <c r="T55" s="122">
        <f>R55-U55</f>
        <v>0.20360200000000006</v>
      </c>
      <c r="U55" s="82">
        <v>0.33979199999999998</v>
      </c>
      <c r="V55" s="82"/>
      <c r="W55" s="17"/>
      <c r="X55" s="17"/>
      <c r="Y55" s="17"/>
      <c r="Z55" s="17"/>
      <c r="AA55" s="3"/>
      <c r="AB55" s="17"/>
      <c r="AC55" s="17"/>
      <c r="AD55" s="17"/>
      <c r="AE55" s="3">
        <v>2018</v>
      </c>
      <c r="AF55" s="17">
        <v>20</v>
      </c>
      <c r="AG55" s="17" t="s">
        <v>76</v>
      </c>
      <c r="AH55" s="17" t="s">
        <v>175</v>
      </c>
      <c r="AI55" s="78">
        <v>0.45</v>
      </c>
      <c r="AJ55" s="17"/>
      <c r="AK55" s="60"/>
      <c r="AL55" s="13"/>
      <c r="AM55" s="13"/>
      <c r="AN55" s="13"/>
      <c r="AO55" s="13"/>
    </row>
    <row r="56" spans="1:41" s="20" customFormat="1" hidden="1" x14ac:dyDescent="0.2">
      <c r="A56" s="1">
        <v>35</v>
      </c>
      <c r="B56" s="118"/>
      <c r="C56" s="24"/>
      <c r="D56" s="24"/>
      <c r="E56" s="24"/>
      <c r="F56" s="24"/>
      <c r="G56" s="24"/>
      <c r="H56" s="24"/>
      <c r="I56" s="17"/>
      <c r="J56" s="17"/>
      <c r="K56" s="17"/>
      <c r="L56" s="17"/>
      <c r="M56" s="17"/>
      <c r="N56" s="17"/>
      <c r="O56" s="17"/>
      <c r="P56" s="17"/>
      <c r="Q56" s="95"/>
      <c r="R56" s="82"/>
      <c r="S56" s="82"/>
      <c r="T56" s="82"/>
      <c r="U56" s="82"/>
      <c r="V56" s="82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3"/>
      <c r="AK56" s="13"/>
      <c r="AL56" s="13"/>
      <c r="AM56" s="13"/>
    </row>
    <row r="57" spans="1:41" s="267" customFormat="1" ht="28.5" x14ac:dyDescent="0.25">
      <c r="A57" s="216" t="s">
        <v>14</v>
      </c>
      <c r="B57" s="261" t="s">
        <v>17</v>
      </c>
      <c r="C57" s="262"/>
      <c r="D57" s="263"/>
      <c r="E57" s="263"/>
      <c r="F57" s="263"/>
      <c r="G57" s="263"/>
      <c r="H57" s="263"/>
      <c r="I57" s="264"/>
      <c r="J57" s="264"/>
      <c r="K57" s="264"/>
      <c r="L57" s="264"/>
      <c r="M57" s="264"/>
      <c r="N57" s="264"/>
      <c r="O57" s="264"/>
      <c r="P57" s="264"/>
      <c r="Q57" s="264"/>
      <c r="R57" s="265"/>
      <c r="S57" s="266"/>
      <c r="T57" s="266"/>
      <c r="U57" s="266"/>
      <c r="V57" s="266"/>
      <c r="W57" s="264"/>
      <c r="X57" s="264"/>
      <c r="Y57" s="264"/>
      <c r="Z57" s="264"/>
      <c r="AA57" s="262"/>
      <c r="AB57" s="264"/>
      <c r="AC57" s="264"/>
      <c r="AD57" s="264"/>
      <c r="AE57" s="262"/>
      <c r="AF57" s="264"/>
      <c r="AG57" s="264"/>
      <c r="AH57" s="264"/>
      <c r="AI57" s="264"/>
      <c r="AJ57" s="264"/>
      <c r="AK57" s="264"/>
      <c r="AL57" s="91"/>
      <c r="AM57" s="91"/>
      <c r="AN57" s="91"/>
      <c r="AO57" s="91"/>
    </row>
    <row r="58" spans="1:41" s="267" customFormat="1" ht="15" x14ac:dyDescent="0.25">
      <c r="A58" s="216"/>
      <c r="B58" s="268"/>
      <c r="C58" s="262"/>
      <c r="D58" s="263"/>
      <c r="E58" s="263"/>
      <c r="F58" s="263"/>
      <c r="G58" s="263"/>
      <c r="H58" s="263"/>
      <c r="I58" s="264"/>
      <c r="J58" s="264"/>
      <c r="K58" s="264"/>
      <c r="L58" s="264"/>
      <c r="M58" s="264"/>
      <c r="N58" s="264"/>
      <c r="O58" s="264"/>
      <c r="P58" s="264"/>
      <c r="Q58" s="264"/>
      <c r="R58" s="265"/>
      <c r="S58" s="266"/>
      <c r="T58" s="266"/>
      <c r="U58" s="266"/>
      <c r="V58" s="266"/>
      <c r="W58" s="264"/>
      <c r="X58" s="264"/>
      <c r="Y58" s="264"/>
      <c r="Z58" s="264"/>
      <c r="AA58" s="262"/>
      <c r="AB58" s="264"/>
      <c r="AC58" s="264"/>
      <c r="AD58" s="264"/>
      <c r="AE58" s="262"/>
      <c r="AF58" s="264"/>
      <c r="AG58" s="264"/>
      <c r="AH58" s="264"/>
      <c r="AI58" s="264"/>
      <c r="AJ58" s="264"/>
      <c r="AK58" s="264"/>
      <c r="AL58" s="91"/>
      <c r="AM58" s="91"/>
      <c r="AN58" s="91"/>
      <c r="AO58" s="91"/>
    </row>
    <row r="59" spans="1:41" s="267" customFormat="1" ht="28.5" x14ac:dyDescent="0.25">
      <c r="A59" s="216" t="s">
        <v>15</v>
      </c>
      <c r="B59" s="261" t="s">
        <v>18</v>
      </c>
      <c r="C59" s="262"/>
      <c r="D59" s="263"/>
      <c r="E59" s="263"/>
      <c r="F59" s="263"/>
      <c r="G59" s="263"/>
      <c r="H59" s="263"/>
      <c r="I59" s="264"/>
      <c r="J59" s="264"/>
      <c r="K59" s="264"/>
      <c r="L59" s="264"/>
      <c r="M59" s="264"/>
      <c r="N59" s="264"/>
      <c r="O59" s="264"/>
      <c r="P59" s="264"/>
      <c r="Q59" s="264"/>
      <c r="R59" s="265"/>
      <c r="S59" s="266"/>
      <c r="T59" s="266"/>
      <c r="U59" s="266"/>
      <c r="V59" s="266"/>
      <c r="W59" s="264"/>
      <c r="X59" s="264"/>
      <c r="Y59" s="264"/>
      <c r="Z59" s="264"/>
      <c r="AA59" s="262"/>
      <c r="AB59" s="264"/>
      <c r="AC59" s="264"/>
      <c r="AD59" s="264"/>
      <c r="AE59" s="262"/>
      <c r="AF59" s="264"/>
      <c r="AG59" s="264"/>
      <c r="AH59" s="264"/>
      <c r="AI59" s="264"/>
      <c r="AJ59" s="264"/>
      <c r="AK59" s="264"/>
      <c r="AL59" s="91"/>
      <c r="AM59" s="91"/>
      <c r="AN59" s="91"/>
      <c r="AO59" s="91"/>
    </row>
    <row r="60" spans="1:41" s="267" customFormat="1" ht="15" x14ac:dyDescent="0.25">
      <c r="A60" s="216"/>
      <c r="B60" s="268"/>
      <c r="C60" s="262"/>
      <c r="D60" s="263"/>
      <c r="E60" s="263"/>
      <c r="F60" s="263"/>
      <c r="G60" s="263"/>
      <c r="H60" s="263"/>
      <c r="I60" s="264"/>
      <c r="J60" s="264"/>
      <c r="K60" s="264"/>
      <c r="L60" s="264"/>
      <c r="M60" s="264"/>
      <c r="N60" s="264"/>
      <c r="O60" s="264"/>
      <c r="P60" s="264"/>
      <c r="Q60" s="264"/>
      <c r="R60" s="265"/>
      <c r="S60" s="266"/>
      <c r="T60" s="266"/>
      <c r="U60" s="266"/>
      <c r="V60" s="266"/>
      <c r="W60" s="264"/>
      <c r="X60" s="264"/>
      <c r="Y60" s="264"/>
      <c r="Z60" s="264"/>
      <c r="AA60" s="262"/>
      <c r="AB60" s="264"/>
      <c r="AC60" s="264"/>
      <c r="AD60" s="264"/>
      <c r="AE60" s="262"/>
      <c r="AF60" s="264"/>
      <c r="AG60" s="264"/>
      <c r="AH60" s="264"/>
      <c r="AI60" s="264"/>
      <c r="AJ60" s="264"/>
      <c r="AK60" s="264"/>
      <c r="AL60" s="91"/>
      <c r="AM60" s="91"/>
      <c r="AN60" s="91"/>
      <c r="AO60" s="91"/>
    </row>
    <row r="61" spans="1:41" s="91" customFormat="1" ht="42.75" x14ac:dyDescent="0.25">
      <c r="A61" s="269" t="s">
        <v>20</v>
      </c>
      <c r="B61" s="121" t="s">
        <v>19</v>
      </c>
      <c r="C61" s="263"/>
      <c r="D61" s="263"/>
      <c r="E61" s="263"/>
      <c r="F61" s="263"/>
      <c r="G61" s="263"/>
      <c r="H61" s="263"/>
      <c r="I61" s="264"/>
      <c r="J61" s="264"/>
      <c r="K61" s="264"/>
      <c r="L61" s="264"/>
      <c r="M61" s="264"/>
      <c r="N61" s="264"/>
      <c r="O61" s="264"/>
      <c r="P61" s="264"/>
      <c r="Q61" s="264"/>
      <c r="R61" s="265"/>
      <c r="S61" s="266"/>
      <c r="T61" s="266"/>
      <c r="U61" s="266"/>
      <c r="V61" s="266"/>
      <c r="W61" s="264"/>
      <c r="X61" s="264"/>
      <c r="Y61" s="264"/>
      <c r="Z61" s="264"/>
      <c r="AA61" s="264"/>
      <c r="AB61" s="264"/>
      <c r="AC61" s="264"/>
      <c r="AD61" s="264"/>
      <c r="AE61" s="264"/>
      <c r="AF61" s="264"/>
      <c r="AG61" s="264"/>
      <c r="AH61" s="264"/>
      <c r="AI61" s="264"/>
      <c r="AJ61" s="264"/>
      <c r="AK61" s="264"/>
    </row>
    <row r="62" spans="1:41" s="91" customFormat="1" ht="15" x14ac:dyDescent="0.25">
      <c r="A62" s="269"/>
      <c r="B62" s="220"/>
      <c r="C62" s="263"/>
      <c r="D62" s="263"/>
      <c r="E62" s="263"/>
      <c r="F62" s="263"/>
      <c r="G62" s="263"/>
      <c r="H62" s="263"/>
      <c r="I62" s="264"/>
      <c r="J62" s="264"/>
      <c r="K62" s="264"/>
      <c r="L62" s="264"/>
      <c r="M62" s="264"/>
      <c r="N62" s="264"/>
      <c r="O62" s="264"/>
      <c r="P62" s="264"/>
      <c r="Q62" s="264"/>
      <c r="R62" s="265"/>
      <c r="S62" s="266"/>
      <c r="T62" s="266"/>
      <c r="U62" s="266"/>
      <c r="V62" s="266"/>
      <c r="W62" s="264"/>
      <c r="X62" s="264"/>
      <c r="Y62" s="264"/>
      <c r="Z62" s="264"/>
      <c r="AA62" s="264"/>
      <c r="AB62" s="264"/>
      <c r="AC62" s="264"/>
      <c r="AD62" s="264"/>
      <c r="AE62" s="264"/>
      <c r="AF62" s="264"/>
      <c r="AG62" s="264"/>
      <c r="AH62" s="264"/>
      <c r="AI62" s="264"/>
      <c r="AJ62" s="264"/>
      <c r="AK62" s="264"/>
    </row>
    <row r="63" spans="1:41" s="91" customFormat="1" ht="15" x14ac:dyDescent="0.25">
      <c r="A63" s="264" t="s">
        <v>21</v>
      </c>
      <c r="B63" s="121" t="s">
        <v>23</v>
      </c>
      <c r="C63" s="263"/>
      <c r="D63" s="263"/>
      <c r="E63" s="263"/>
      <c r="F63" s="263"/>
      <c r="G63" s="263"/>
      <c r="H63" s="263"/>
      <c r="I63" s="264"/>
      <c r="J63" s="264"/>
      <c r="K63" s="264"/>
      <c r="L63" s="264"/>
      <c r="M63" s="264"/>
      <c r="N63" s="264"/>
      <c r="O63" s="264"/>
      <c r="P63" s="264"/>
      <c r="Q63" s="264"/>
      <c r="R63" s="265"/>
      <c r="S63" s="266"/>
      <c r="T63" s="266"/>
      <c r="U63" s="266"/>
      <c r="V63" s="266"/>
      <c r="W63" s="264"/>
      <c r="X63" s="264"/>
      <c r="Y63" s="264"/>
      <c r="Z63" s="264"/>
      <c r="AA63" s="264"/>
      <c r="AB63" s="264"/>
      <c r="AC63" s="264"/>
      <c r="AD63" s="264"/>
      <c r="AE63" s="264"/>
      <c r="AF63" s="264"/>
      <c r="AG63" s="264"/>
      <c r="AH63" s="264"/>
      <c r="AI63" s="264"/>
      <c r="AJ63" s="264"/>
      <c r="AK63" s="264"/>
    </row>
    <row r="64" spans="1:41" s="91" customFormat="1" ht="28.5" x14ac:dyDescent="0.25">
      <c r="A64" s="270" t="s">
        <v>22</v>
      </c>
      <c r="B64" s="121" t="s">
        <v>16</v>
      </c>
      <c r="C64" s="263"/>
      <c r="D64" s="263"/>
      <c r="E64" s="263"/>
      <c r="F64" s="263"/>
      <c r="G64" s="263"/>
      <c r="H64" s="263"/>
      <c r="I64" s="264"/>
      <c r="J64" s="264"/>
      <c r="K64" s="264"/>
      <c r="L64" s="264"/>
      <c r="M64" s="264"/>
      <c r="N64" s="264"/>
      <c r="O64" s="264"/>
      <c r="P64" s="264"/>
      <c r="Q64" s="264"/>
      <c r="R64" s="265"/>
      <c r="S64" s="266"/>
      <c r="T64" s="266"/>
      <c r="U64" s="266"/>
      <c r="V64" s="266"/>
      <c r="W64" s="264"/>
      <c r="X64" s="264"/>
      <c r="Y64" s="264"/>
      <c r="Z64" s="264"/>
      <c r="AA64" s="264"/>
      <c r="AB64" s="264"/>
      <c r="AC64" s="264"/>
      <c r="AD64" s="264"/>
      <c r="AE64" s="264"/>
      <c r="AF64" s="264"/>
      <c r="AG64" s="264"/>
      <c r="AH64" s="264"/>
      <c r="AI64" s="264"/>
      <c r="AJ64" s="264"/>
      <c r="AK64" s="264"/>
    </row>
    <row r="65" spans="1:37" s="277" customFormat="1" ht="15" x14ac:dyDescent="0.25">
      <c r="A65" s="264" t="s">
        <v>24</v>
      </c>
      <c r="B65" s="257" t="s">
        <v>25</v>
      </c>
      <c r="C65" s="263"/>
      <c r="D65" s="271"/>
      <c r="E65" s="271"/>
      <c r="F65" s="271"/>
      <c r="G65" s="271"/>
      <c r="H65" s="271"/>
      <c r="I65" s="272"/>
      <c r="J65" s="272"/>
      <c r="K65" s="272"/>
      <c r="L65" s="272"/>
      <c r="M65" s="272"/>
      <c r="N65" s="272"/>
      <c r="O65" s="272"/>
      <c r="P65" s="272"/>
      <c r="Q65" s="272"/>
      <c r="R65" s="273"/>
      <c r="S65" s="274"/>
      <c r="T65" s="274"/>
      <c r="U65" s="275"/>
      <c r="V65" s="272"/>
      <c r="W65" s="272"/>
      <c r="X65" s="272"/>
      <c r="Y65" s="272"/>
      <c r="Z65" s="272"/>
      <c r="AA65" s="272"/>
      <c r="AB65" s="276"/>
      <c r="AC65" s="276"/>
      <c r="AD65" s="272"/>
      <c r="AE65" s="272"/>
      <c r="AF65" s="264"/>
      <c r="AG65" s="272"/>
      <c r="AH65" s="272"/>
      <c r="AI65" s="272"/>
      <c r="AJ65" s="272"/>
      <c r="AK65" s="272"/>
    </row>
    <row r="66" spans="1:37" s="277" customFormat="1" ht="15" x14ac:dyDescent="0.25">
      <c r="A66" s="269"/>
      <c r="B66" s="278"/>
      <c r="C66" s="263"/>
      <c r="D66" s="271"/>
      <c r="E66" s="271"/>
      <c r="F66" s="271"/>
      <c r="G66" s="271"/>
      <c r="H66" s="271"/>
      <c r="I66" s="272"/>
      <c r="J66" s="272"/>
      <c r="K66" s="272"/>
      <c r="L66" s="272"/>
      <c r="M66" s="272"/>
      <c r="N66" s="272"/>
      <c r="O66" s="272"/>
      <c r="P66" s="272"/>
      <c r="Q66" s="272"/>
      <c r="R66" s="273"/>
      <c r="S66" s="274"/>
      <c r="T66" s="274"/>
      <c r="U66" s="275"/>
      <c r="V66" s="272"/>
      <c r="W66" s="272"/>
      <c r="X66" s="272"/>
      <c r="Y66" s="272"/>
      <c r="Z66" s="272"/>
      <c r="AA66" s="272"/>
      <c r="AB66" s="276"/>
      <c r="AC66" s="276"/>
      <c r="AD66" s="272"/>
      <c r="AE66" s="272"/>
      <c r="AF66" s="264"/>
      <c r="AG66" s="272"/>
      <c r="AH66" s="272"/>
      <c r="AI66" s="272"/>
      <c r="AJ66" s="272"/>
      <c r="AK66" s="272"/>
    </row>
    <row r="67" spans="1:37" s="277" customFormat="1" ht="15" x14ac:dyDescent="0.25">
      <c r="A67" s="269"/>
      <c r="B67" s="257" t="s">
        <v>26</v>
      </c>
      <c r="C67" s="263"/>
      <c r="D67" s="271"/>
      <c r="E67" s="271"/>
      <c r="F67" s="271"/>
      <c r="G67" s="271"/>
      <c r="H67" s="271"/>
      <c r="I67" s="272"/>
      <c r="J67" s="272"/>
      <c r="K67" s="272"/>
      <c r="L67" s="272"/>
      <c r="M67" s="272"/>
      <c r="N67" s="272"/>
      <c r="O67" s="272"/>
      <c r="P67" s="272"/>
      <c r="Q67" s="272"/>
      <c r="R67" s="273"/>
      <c r="S67" s="274"/>
      <c r="T67" s="274"/>
      <c r="U67" s="275"/>
      <c r="V67" s="272"/>
      <c r="W67" s="272"/>
      <c r="X67" s="272"/>
      <c r="Y67" s="272"/>
      <c r="Z67" s="272"/>
      <c r="AA67" s="272"/>
      <c r="AB67" s="276"/>
      <c r="AC67" s="276"/>
      <c r="AD67" s="272"/>
      <c r="AE67" s="272"/>
      <c r="AF67" s="264"/>
      <c r="AG67" s="272"/>
      <c r="AH67" s="272"/>
      <c r="AI67" s="272"/>
      <c r="AJ67" s="272"/>
      <c r="AK67" s="272"/>
    </row>
    <row r="68" spans="1:37" s="277" customFormat="1" ht="28.5" x14ac:dyDescent="0.25">
      <c r="A68" s="269"/>
      <c r="B68" s="257" t="s">
        <v>27</v>
      </c>
      <c r="C68" s="263"/>
      <c r="D68" s="271"/>
      <c r="E68" s="271"/>
      <c r="F68" s="271"/>
      <c r="G68" s="271"/>
      <c r="H68" s="271"/>
      <c r="I68" s="272"/>
      <c r="J68" s="272"/>
      <c r="K68" s="272"/>
      <c r="L68" s="272"/>
      <c r="M68" s="272"/>
      <c r="N68" s="272"/>
      <c r="O68" s="272"/>
      <c r="P68" s="272"/>
      <c r="Q68" s="272"/>
      <c r="R68" s="273"/>
      <c r="S68" s="274"/>
      <c r="T68" s="274"/>
      <c r="U68" s="275"/>
      <c r="V68" s="272"/>
      <c r="W68" s="272"/>
      <c r="X68" s="272"/>
      <c r="Y68" s="272"/>
      <c r="Z68" s="272"/>
      <c r="AA68" s="272"/>
      <c r="AB68" s="276"/>
      <c r="AC68" s="276"/>
      <c r="AD68" s="272"/>
      <c r="AE68" s="272"/>
      <c r="AF68" s="264"/>
      <c r="AG68" s="272"/>
      <c r="AH68" s="272"/>
      <c r="AI68" s="272"/>
      <c r="AJ68" s="272"/>
      <c r="AK68" s="272"/>
    </row>
    <row r="69" spans="1:37" s="277" customFormat="1" ht="15" x14ac:dyDescent="0.25">
      <c r="A69" s="269"/>
      <c r="B69" s="278"/>
      <c r="C69" s="263"/>
      <c r="D69" s="271"/>
      <c r="E69" s="271"/>
      <c r="F69" s="271"/>
      <c r="G69" s="271"/>
      <c r="H69" s="271"/>
      <c r="I69" s="272"/>
      <c r="J69" s="272"/>
      <c r="K69" s="272"/>
      <c r="L69" s="272"/>
      <c r="M69" s="272"/>
      <c r="N69" s="272"/>
      <c r="O69" s="272"/>
      <c r="P69" s="272"/>
      <c r="Q69" s="272"/>
      <c r="R69" s="273"/>
      <c r="S69" s="274"/>
      <c r="T69" s="274"/>
      <c r="U69" s="275"/>
      <c r="V69" s="272"/>
      <c r="W69" s="272"/>
      <c r="X69" s="272"/>
      <c r="Y69" s="272"/>
      <c r="Z69" s="272"/>
      <c r="AA69" s="272"/>
      <c r="AB69" s="276"/>
      <c r="AC69" s="276"/>
      <c r="AD69" s="272"/>
      <c r="AE69" s="272"/>
      <c r="AF69" s="264"/>
      <c r="AG69" s="272"/>
      <c r="AH69" s="272"/>
      <c r="AI69" s="272"/>
      <c r="AJ69" s="272"/>
      <c r="AK69" s="272"/>
    </row>
  </sheetData>
  <mergeCells count="55">
    <mergeCell ref="AK13:AK15"/>
    <mergeCell ref="AE13:AE15"/>
    <mergeCell ref="AF13:AF15"/>
    <mergeCell ref="AG13:AG15"/>
    <mergeCell ref="AI13:AI15"/>
    <mergeCell ref="AJ13:AJ15"/>
    <mergeCell ref="AH13:AH15"/>
    <mergeCell ref="W13:W15"/>
    <mergeCell ref="X13:X15"/>
    <mergeCell ref="Z13:Z15"/>
    <mergeCell ref="AA13:AA15"/>
    <mergeCell ref="AB13:AB15"/>
    <mergeCell ref="AC13:AC15"/>
    <mergeCell ref="Q13:Q15"/>
    <mergeCell ref="R13:R15"/>
    <mergeCell ref="S13:S15"/>
    <mergeCell ref="T13:T15"/>
    <mergeCell ref="U13:U15"/>
    <mergeCell ref="V13:V15"/>
    <mergeCell ref="K13:K15"/>
    <mergeCell ref="L13:L15"/>
    <mergeCell ref="M13:M15"/>
    <mergeCell ref="O13:O15"/>
    <mergeCell ref="P13:P15"/>
    <mergeCell ref="N13:N15"/>
    <mergeCell ref="AA12:AD12"/>
    <mergeCell ref="AE12:AI12"/>
    <mergeCell ref="AJ12:AK12"/>
    <mergeCell ref="B13:B14"/>
    <mergeCell ref="C13:C15"/>
    <mergeCell ref="D13:D15"/>
    <mergeCell ref="F13:F15"/>
    <mergeCell ref="G13:G15"/>
    <mergeCell ref="H13:H15"/>
    <mergeCell ref="I13:I15"/>
    <mergeCell ref="A11:A15"/>
    <mergeCell ref="B11:B12"/>
    <mergeCell ref="C11:Q11"/>
    <mergeCell ref="R11:V12"/>
    <mergeCell ref="W11:AK11"/>
    <mergeCell ref="C12:F12"/>
    <mergeCell ref="G12:J12"/>
    <mergeCell ref="K12:O12"/>
    <mergeCell ref="P12:Q12"/>
    <mergeCell ref="W12:Z12"/>
    <mergeCell ref="E13:E15"/>
    <mergeCell ref="J13:J15"/>
    <mergeCell ref="Y13:Y15"/>
    <mergeCell ref="AD13:AD15"/>
    <mergeCell ref="AE1:AK1"/>
    <mergeCell ref="A4:AI4"/>
    <mergeCell ref="AF6:AK6"/>
    <mergeCell ref="AE7:AK7"/>
    <mergeCell ref="AF8:AK8"/>
    <mergeCell ref="AF9:AK9"/>
  </mergeCells>
  <pageMargins left="1.1023622047244095" right="0.70866141732283472" top="0.55118110236220474" bottom="0.35433070866141736" header="0.31496062992125984" footer="0.31496062992125984"/>
  <pageSetup paperSize="287" scale="58" fitToHeight="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69"/>
  <sheetViews>
    <sheetView zoomScale="80" zoomScaleNormal="80" workbookViewId="0">
      <selection activeCell="B7" sqref="B7:B8"/>
    </sheetView>
  </sheetViews>
  <sheetFormatPr defaultRowHeight="12.75" x14ac:dyDescent="0.2"/>
  <cols>
    <col min="1" max="1" width="4" style="8" customWidth="1"/>
    <col min="2" max="2" width="38.140625" style="38" customWidth="1"/>
    <col min="3" max="3" width="6.7109375" style="23" customWidth="1"/>
    <col min="4" max="4" width="6.5703125" style="27" customWidth="1"/>
    <col min="5" max="5" width="6.28515625" style="27" customWidth="1"/>
    <col min="6" max="6" width="6.5703125" style="27" customWidth="1"/>
    <col min="7" max="7" width="6.28515625" style="27" customWidth="1"/>
    <col min="8" max="8" width="7.28515625" style="27" customWidth="1"/>
    <col min="9" max="9" width="9.5703125" style="14" customWidth="1"/>
    <col min="10" max="10" width="7.85546875" style="14" customWidth="1"/>
    <col min="11" max="11" width="6.7109375" style="14" customWidth="1"/>
    <col min="12" max="12" width="7.28515625" style="14" customWidth="1"/>
    <col min="13" max="14" width="6.85546875" style="14" customWidth="1"/>
    <col min="15" max="15" width="6.5703125" style="14" customWidth="1"/>
    <col min="16" max="16" width="6" style="14" customWidth="1"/>
    <col min="17" max="17" width="10.140625" style="14" customWidth="1"/>
    <col min="18" max="18" width="13.28515625" style="102" customWidth="1"/>
    <col min="19" max="19" width="6.42578125" style="103" customWidth="1"/>
    <col min="20" max="20" width="10.140625" style="103" customWidth="1"/>
    <col min="21" max="21" width="11.42578125" style="99" customWidth="1"/>
    <col min="22" max="22" width="10.7109375" style="14" customWidth="1"/>
    <col min="23" max="23" width="6.7109375" style="14" customWidth="1"/>
    <col min="24" max="24" width="7.28515625" style="14" customWidth="1"/>
    <col min="25" max="25" width="5.85546875" style="14" customWidth="1"/>
    <col min="26" max="26" width="6.5703125" style="14" customWidth="1"/>
    <col min="27" max="27" width="6.28515625" style="14" customWidth="1"/>
    <col min="28" max="28" width="6.28515625" style="18" customWidth="1"/>
    <col min="29" max="29" width="9.140625" style="18" customWidth="1"/>
    <col min="30" max="30" width="7.7109375" style="14" customWidth="1"/>
    <col min="31" max="31" width="6.7109375" style="14" customWidth="1"/>
    <col min="32" max="32" width="7.42578125" style="15" customWidth="1"/>
    <col min="33" max="33" width="4.7109375" style="14" customWidth="1"/>
    <col min="34" max="34" width="7.5703125" style="14" customWidth="1"/>
    <col min="35" max="35" width="6.42578125" style="14" customWidth="1"/>
    <col min="36" max="36" width="6.28515625" style="14" customWidth="1"/>
    <col min="37" max="37" width="8.42578125" style="14" customWidth="1"/>
    <col min="38" max="41" width="9.140625" style="8" customWidth="1"/>
  </cols>
  <sheetData>
    <row r="1" spans="1:41" s="20" customFormat="1" ht="42" customHeight="1" x14ac:dyDescent="0.2">
      <c r="A1" s="13"/>
      <c r="B1" s="36"/>
      <c r="C1" s="23"/>
      <c r="D1" s="23"/>
      <c r="E1" s="23"/>
      <c r="F1" s="23"/>
      <c r="G1" s="23"/>
      <c r="H1" s="23"/>
      <c r="I1" s="15"/>
      <c r="J1" s="15"/>
      <c r="K1" s="15"/>
      <c r="L1" s="15"/>
      <c r="M1" s="15"/>
      <c r="N1" s="15"/>
      <c r="O1" s="15"/>
      <c r="P1" s="15"/>
      <c r="Q1" s="15"/>
      <c r="R1" s="98"/>
      <c r="S1" s="99"/>
      <c r="T1" s="99"/>
      <c r="U1" s="99"/>
      <c r="V1" s="15"/>
      <c r="W1" s="15"/>
      <c r="X1" s="15"/>
      <c r="Y1" s="15"/>
      <c r="Z1" s="15"/>
      <c r="AA1" s="15"/>
      <c r="AB1" s="15"/>
      <c r="AC1" s="15"/>
      <c r="AD1" s="15"/>
      <c r="AE1" s="379" t="s">
        <v>86</v>
      </c>
      <c r="AF1" s="380"/>
      <c r="AG1" s="380"/>
      <c r="AH1" s="380"/>
      <c r="AI1" s="380"/>
      <c r="AJ1" s="380"/>
      <c r="AK1" s="380"/>
      <c r="AL1" s="13"/>
      <c r="AM1" s="13"/>
      <c r="AN1" s="13"/>
      <c r="AO1" s="13"/>
    </row>
    <row r="2" spans="1:41" s="20" customFormat="1" x14ac:dyDescent="0.2">
      <c r="A2" s="13"/>
      <c r="B2" s="36"/>
      <c r="C2" s="23"/>
      <c r="D2" s="23"/>
      <c r="E2" s="23"/>
      <c r="F2" s="23"/>
      <c r="G2" s="23"/>
      <c r="H2" s="23"/>
      <c r="I2" s="15"/>
      <c r="J2" s="15"/>
      <c r="K2" s="15"/>
      <c r="L2" s="15"/>
      <c r="M2" s="15"/>
      <c r="N2" s="15"/>
      <c r="O2" s="15"/>
      <c r="P2" s="15"/>
      <c r="Q2" s="15"/>
      <c r="R2" s="98"/>
      <c r="S2" s="99"/>
      <c r="T2" s="99"/>
      <c r="U2" s="99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3"/>
      <c r="AM2" s="13"/>
      <c r="AN2" s="13"/>
      <c r="AO2" s="13"/>
    </row>
    <row r="3" spans="1:41" s="20" customFormat="1" x14ac:dyDescent="0.2">
      <c r="A3" s="13"/>
      <c r="B3" s="36"/>
      <c r="C3" s="23"/>
      <c r="D3" s="23"/>
      <c r="E3" s="23"/>
      <c r="F3" s="23"/>
      <c r="G3" s="23"/>
      <c r="H3" s="23"/>
      <c r="I3" s="15"/>
      <c r="J3" s="15"/>
      <c r="K3" s="15"/>
      <c r="L3" s="15"/>
      <c r="M3" s="15"/>
      <c r="N3" s="15"/>
      <c r="O3" s="15"/>
      <c r="P3" s="15"/>
      <c r="Q3" s="15"/>
      <c r="R3" s="98"/>
      <c r="S3" s="99"/>
      <c r="T3" s="99"/>
      <c r="U3" s="99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3"/>
      <c r="AM3" s="13"/>
      <c r="AN3" s="13"/>
      <c r="AO3" s="13"/>
    </row>
    <row r="4" spans="1:41" s="20" customFormat="1" ht="22.15" customHeight="1" x14ac:dyDescent="0.25">
      <c r="A4" s="383" t="s">
        <v>118</v>
      </c>
      <c r="B4" s="383"/>
      <c r="C4" s="383"/>
      <c r="D4" s="383"/>
      <c r="E4" s="383"/>
      <c r="F4" s="383"/>
      <c r="G4" s="383"/>
      <c r="H4" s="383"/>
      <c r="I4" s="383"/>
      <c r="J4" s="383"/>
      <c r="K4" s="383"/>
      <c r="L4" s="383"/>
      <c r="M4" s="383"/>
      <c r="N4" s="383"/>
      <c r="O4" s="383"/>
      <c r="P4" s="383"/>
      <c r="Q4" s="383"/>
      <c r="R4" s="383"/>
      <c r="S4" s="383"/>
      <c r="T4" s="383"/>
      <c r="U4" s="383"/>
      <c r="V4" s="383"/>
      <c r="W4" s="383"/>
      <c r="X4" s="383"/>
      <c r="Y4" s="383"/>
      <c r="Z4" s="383"/>
      <c r="AA4" s="383"/>
      <c r="AB4" s="383"/>
      <c r="AC4" s="383"/>
      <c r="AD4" s="383"/>
      <c r="AE4" s="383"/>
      <c r="AF4" s="383"/>
      <c r="AG4" s="383"/>
      <c r="AH4" s="383"/>
      <c r="AI4" s="383"/>
      <c r="AJ4" s="15"/>
      <c r="AK4" s="15"/>
      <c r="AL4" s="13"/>
      <c r="AM4" s="13"/>
      <c r="AN4" s="13"/>
      <c r="AO4" s="13"/>
    </row>
    <row r="5" spans="1:41" s="20" customFormat="1" x14ac:dyDescent="0.2">
      <c r="A5" s="13"/>
      <c r="B5" s="36"/>
      <c r="C5" s="23"/>
      <c r="D5" s="23"/>
      <c r="E5" s="23"/>
      <c r="F5" s="23"/>
      <c r="G5" s="23"/>
      <c r="H5" s="23"/>
      <c r="I5" s="15"/>
      <c r="J5" s="15"/>
      <c r="K5" s="15"/>
      <c r="L5" s="15"/>
      <c r="M5" s="15"/>
      <c r="N5" s="15"/>
      <c r="O5" s="15"/>
      <c r="P5" s="15"/>
      <c r="Q5" s="15"/>
      <c r="R5" s="98"/>
      <c r="S5" s="99"/>
      <c r="T5" s="99"/>
      <c r="U5" s="99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3"/>
      <c r="AM5" s="13"/>
      <c r="AN5" s="13"/>
      <c r="AO5" s="13"/>
    </row>
    <row r="6" spans="1:41" s="20" customFormat="1" ht="15" x14ac:dyDescent="0.2">
      <c r="A6" s="13"/>
      <c r="B6" s="88" t="s">
        <v>179</v>
      </c>
      <c r="C6" s="23"/>
      <c r="D6" s="23"/>
      <c r="E6" s="23"/>
      <c r="F6" s="23"/>
      <c r="G6" s="23"/>
      <c r="H6" s="23"/>
      <c r="I6" s="15"/>
      <c r="J6" s="15"/>
      <c r="K6" s="15"/>
      <c r="L6" s="15"/>
      <c r="M6" s="15"/>
      <c r="N6" s="15"/>
      <c r="O6" s="15"/>
      <c r="P6" s="15"/>
      <c r="Q6" s="15"/>
      <c r="R6" s="98"/>
      <c r="S6" s="99"/>
      <c r="T6" s="99"/>
      <c r="U6" s="99"/>
      <c r="V6" s="15"/>
      <c r="W6" s="15"/>
      <c r="X6" s="15"/>
      <c r="Y6" s="15"/>
      <c r="Z6" s="15"/>
      <c r="AA6" s="15"/>
      <c r="AB6" s="15"/>
      <c r="AC6" s="15"/>
      <c r="AD6" s="15"/>
      <c r="AE6" s="15"/>
      <c r="AF6" s="450" t="s">
        <v>87</v>
      </c>
      <c r="AG6" s="451"/>
      <c r="AH6" s="451"/>
      <c r="AI6" s="451"/>
      <c r="AJ6" s="451"/>
      <c r="AK6" s="451"/>
      <c r="AL6" s="13"/>
      <c r="AM6" s="13"/>
      <c r="AN6" s="13"/>
      <c r="AO6" s="13"/>
    </row>
    <row r="7" spans="1:41" s="20" customFormat="1" ht="45" x14ac:dyDescent="0.2">
      <c r="A7" s="13"/>
      <c r="B7" s="87" t="s">
        <v>283</v>
      </c>
      <c r="C7" s="23"/>
      <c r="D7" s="23"/>
      <c r="E7" s="23"/>
      <c r="F7" s="23"/>
      <c r="G7" s="23"/>
      <c r="H7" s="23"/>
      <c r="I7" s="15"/>
      <c r="J7" s="15"/>
      <c r="K7" s="15"/>
      <c r="L7" s="15"/>
      <c r="M7" s="15"/>
      <c r="N7" s="15"/>
      <c r="O7" s="15"/>
      <c r="P7" s="15"/>
      <c r="Q7" s="15"/>
      <c r="R7" s="98"/>
      <c r="S7" s="99"/>
      <c r="T7" s="99"/>
      <c r="U7" s="99"/>
      <c r="V7" s="15"/>
      <c r="W7" s="15"/>
      <c r="X7" s="15"/>
      <c r="Y7" s="15"/>
      <c r="Z7" s="15"/>
      <c r="AA7" s="15"/>
      <c r="AB7" s="15"/>
      <c r="AC7" s="15"/>
      <c r="AD7" s="15"/>
      <c r="AE7" s="423" t="s">
        <v>178</v>
      </c>
      <c r="AF7" s="423"/>
      <c r="AG7" s="423"/>
      <c r="AH7" s="423"/>
      <c r="AI7" s="423"/>
      <c r="AJ7" s="423"/>
      <c r="AK7" s="423"/>
      <c r="AL7" s="13"/>
      <c r="AM7" s="13"/>
      <c r="AN7" s="13"/>
      <c r="AO7" s="13"/>
    </row>
    <row r="8" spans="1:41" s="20" customFormat="1" ht="30" x14ac:dyDescent="0.2">
      <c r="A8" s="13"/>
      <c r="B8" s="86" t="s">
        <v>284</v>
      </c>
      <c r="C8" s="23"/>
      <c r="D8" s="23"/>
      <c r="E8" s="23"/>
      <c r="F8" s="23"/>
      <c r="G8" s="23"/>
      <c r="H8" s="23"/>
      <c r="I8" s="15"/>
      <c r="J8" s="15"/>
      <c r="K8" s="15"/>
      <c r="L8" s="15"/>
      <c r="M8" s="15"/>
      <c r="N8" s="15"/>
      <c r="O8" s="15"/>
      <c r="P8" s="15"/>
      <c r="Q8" s="15"/>
      <c r="R8" s="98"/>
      <c r="S8" s="99"/>
      <c r="T8" s="99"/>
      <c r="U8" s="99"/>
      <c r="V8" s="15"/>
      <c r="W8" s="15"/>
      <c r="X8" s="15"/>
      <c r="Y8" s="15"/>
      <c r="Z8" s="15"/>
      <c r="AA8" s="15"/>
      <c r="AB8" s="15"/>
      <c r="AC8" s="15"/>
      <c r="AD8" s="15"/>
      <c r="AE8" s="22"/>
      <c r="AF8" s="387" t="s">
        <v>3</v>
      </c>
      <c r="AG8" s="387"/>
      <c r="AH8" s="387"/>
      <c r="AI8" s="387"/>
      <c r="AJ8" s="387"/>
      <c r="AK8" s="387"/>
      <c r="AL8" s="13"/>
      <c r="AM8" s="13"/>
      <c r="AN8" s="13"/>
      <c r="AO8" s="13"/>
    </row>
    <row r="9" spans="1:41" s="20" customFormat="1" ht="24.6" customHeight="1" x14ac:dyDescent="0.2">
      <c r="A9" s="13"/>
      <c r="B9" s="86" t="s">
        <v>180</v>
      </c>
      <c r="C9" s="23"/>
      <c r="D9" s="23"/>
      <c r="E9" s="23"/>
      <c r="F9" s="23"/>
      <c r="G9" s="23"/>
      <c r="H9" s="23"/>
      <c r="I9" s="15"/>
      <c r="J9" s="15"/>
      <c r="K9" s="15"/>
      <c r="L9" s="15"/>
      <c r="M9" s="15"/>
      <c r="N9" s="15"/>
      <c r="O9" s="15"/>
      <c r="P9" s="15"/>
      <c r="Q9" s="15"/>
      <c r="R9" s="98"/>
      <c r="S9" s="99"/>
      <c r="T9" s="99"/>
      <c r="U9" s="99"/>
      <c r="V9" s="15"/>
      <c r="W9" s="15"/>
      <c r="X9" s="15"/>
      <c r="Y9" s="15"/>
      <c r="Z9" s="15"/>
      <c r="AA9" s="15"/>
      <c r="AB9" s="15"/>
      <c r="AC9" s="15"/>
      <c r="AD9" s="15"/>
      <c r="AE9" s="22"/>
      <c r="AF9" s="387" t="s">
        <v>112</v>
      </c>
      <c r="AG9" s="387"/>
      <c r="AH9" s="387"/>
      <c r="AI9" s="387"/>
      <c r="AJ9" s="387"/>
      <c r="AK9" s="387"/>
      <c r="AL9" s="13"/>
      <c r="AM9" s="13"/>
      <c r="AN9" s="13"/>
      <c r="AO9" s="13"/>
    </row>
    <row r="10" spans="1:41" s="20" customFormat="1" ht="35.25" customHeight="1" x14ac:dyDescent="0.2">
      <c r="A10" s="13"/>
      <c r="B10" s="36"/>
      <c r="C10" s="23"/>
      <c r="D10" s="23"/>
      <c r="E10" s="23"/>
      <c r="F10" s="23"/>
      <c r="G10" s="23"/>
      <c r="H10" s="23"/>
      <c r="I10" s="15"/>
      <c r="J10" s="15"/>
      <c r="K10" s="15"/>
      <c r="L10" s="15"/>
      <c r="M10" s="15"/>
      <c r="N10" s="15"/>
      <c r="O10" s="15"/>
      <c r="P10" s="15"/>
      <c r="Q10" s="15"/>
      <c r="R10" s="98"/>
      <c r="S10" s="99"/>
      <c r="T10" s="99"/>
      <c r="U10" s="99"/>
      <c r="V10" s="15"/>
      <c r="W10" s="15"/>
      <c r="X10" s="15"/>
      <c r="Y10" s="15"/>
      <c r="Z10" s="15"/>
      <c r="AA10" s="15"/>
      <c r="AB10" s="15"/>
      <c r="AC10" s="15"/>
      <c r="AD10" s="15"/>
      <c r="AE10" s="22"/>
      <c r="AF10" s="22"/>
      <c r="AG10" s="22"/>
      <c r="AH10" s="22"/>
      <c r="AI10" s="22"/>
      <c r="AJ10" s="22"/>
      <c r="AK10" s="22"/>
      <c r="AL10" s="13"/>
      <c r="AM10" s="13"/>
      <c r="AN10" s="13"/>
      <c r="AO10" s="13"/>
    </row>
    <row r="11" spans="1:41" s="29" customFormat="1" ht="12.75" customHeight="1" x14ac:dyDescent="0.2">
      <c r="A11" s="424" t="s">
        <v>4</v>
      </c>
      <c r="B11" s="427" t="s">
        <v>77</v>
      </c>
      <c r="C11" s="355" t="s">
        <v>30</v>
      </c>
      <c r="D11" s="355"/>
      <c r="E11" s="355"/>
      <c r="F11" s="355"/>
      <c r="G11" s="355"/>
      <c r="H11" s="355"/>
      <c r="I11" s="355"/>
      <c r="J11" s="355"/>
      <c r="K11" s="355"/>
      <c r="L11" s="355"/>
      <c r="M11" s="355"/>
      <c r="N11" s="355"/>
      <c r="O11" s="355"/>
      <c r="P11" s="355"/>
      <c r="Q11" s="356"/>
      <c r="R11" s="429" t="s">
        <v>94</v>
      </c>
      <c r="S11" s="430"/>
      <c r="T11" s="430"/>
      <c r="U11" s="430"/>
      <c r="V11" s="431"/>
      <c r="W11" s="363" t="s">
        <v>44</v>
      </c>
      <c r="X11" s="373"/>
      <c r="Y11" s="373"/>
      <c r="Z11" s="373"/>
      <c r="AA11" s="373"/>
      <c r="AB11" s="373"/>
      <c r="AC11" s="373"/>
      <c r="AD11" s="373"/>
      <c r="AE11" s="373"/>
      <c r="AF11" s="373"/>
      <c r="AG11" s="373"/>
      <c r="AH11" s="373"/>
      <c r="AI11" s="373"/>
      <c r="AJ11" s="373"/>
      <c r="AK11" s="373"/>
      <c r="AL11" s="28"/>
      <c r="AM11" s="28"/>
      <c r="AN11" s="28"/>
      <c r="AO11" s="28"/>
    </row>
    <row r="12" spans="1:41" s="29" customFormat="1" ht="30.75" customHeight="1" x14ac:dyDescent="0.2">
      <c r="A12" s="425"/>
      <c r="B12" s="428"/>
      <c r="C12" s="377" t="s">
        <v>31</v>
      </c>
      <c r="D12" s="377"/>
      <c r="E12" s="377"/>
      <c r="F12" s="378"/>
      <c r="G12" s="354" t="s">
        <v>33</v>
      </c>
      <c r="H12" s="355"/>
      <c r="I12" s="355"/>
      <c r="J12" s="384"/>
      <c r="K12" s="354" t="s">
        <v>36</v>
      </c>
      <c r="L12" s="355"/>
      <c r="M12" s="355"/>
      <c r="N12" s="355"/>
      <c r="O12" s="356"/>
      <c r="P12" s="446" t="s">
        <v>80</v>
      </c>
      <c r="Q12" s="447"/>
      <c r="R12" s="432"/>
      <c r="S12" s="433"/>
      <c r="T12" s="433"/>
      <c r="U12" s="433"/>
      <c r="V12" s="434"/>
      <c r="W12" s="355" t="s">
        <v>31</v>
      </c>
      <c r="X12" s="355"/>
      <c r="Y12" s="355"/>
      <c r="Z12" s="356"/>
      <c r="AA12" s="354" t="s">
        <v>33</v>
      </c>
      <c r="AB12" s="355"/>
      <c r="AC12" s="355"/>
      <c r="AD12" s="384"/>
      <c r="AE12" s="354" t="s">
        <v>36</v>
      </c>
      <c r="AF12" s="355"/>
      <c r="AG12" s="355"/>
      <c r="AH12" s="355"/>
      <c r="AI12" s="356"/>
      <c r="AJ12" s="446" t="s">
        <v>80</v>
      </c>
      <c r="AK12" s="447"/>
      <c r="AL12" s="28"/>
      <c r="AM12" s="28"/>
      <c r="AN12" s="28"/>
      <c r="AO12" s="28"/>
    </row>
    <row r="13" spans="1:41" s="31" customFormat="1" ht="23.25" customHeight="1" x14ac:dyDescent="0.2">
      <c r="A13" s="425"/>
      <c r="B13" s="435" t="s">
        <v>66</v>
      </c>
      <c r="C13" s="357" t="s">
        <v>28</v>
      </c>
      <c r="D13" s="351" t="s">
        <v>29</v>
      </c>
      <c r="E13" s="351" t="s">
        <v>32</v>
      </c>
      <c r="F13" s="351" t="s">
        <v>45</v>
      </c>
      <c r="G13" s="351" t="s">
        <v>28</v>
      </c>
      <c r="H13" s="351" t="s">
        <v>29</v>
      </c>
      <c r="I13" s="374" t="s">
        <v>34</v>
      </c>
      <c r="J13" s="351" t="s">
        <v>35</v>
      </c>
      <c r="K13" s="357" t="s">
        <v>28</v>
      </c>
      <c r="L13" s="351" t="s">
        <v>29</v>
      </c>
      <c r="M13" s="351" t="s">
        <v>37</v>
      </c>
      <c r="N13" s="351" t="s">
        <v>169</v>
      </c>
      <c r="O13" s="351" t="s">
        <v>38</v>
      </c>
      <c r="P13" s="351" t="s">
        <v>85</v>
      </c>
      <c r="Q13" s="351" t="s">
        <v>81</v>
      </c>
      <c r="R13" s="364" t="s">
        <v>39</v>
      </c>
      <c r="S13" s="364" t="s">
        <v>40</v>
      </c>
      <c r="T13" s="364" t="s">
        <v>41</v>
      </c>
      <c r="U13" s="437" t="s">
        <v>43</v>
      </c>
      <c r="V13" s="427" t="s">
        <v>42</v>
      </c>
      <c r="W13" s="357" t="s">
        <v>28</v>
      </c>
      <c r="X13" s="351" t="s">
        <v>29</v>
      </c>
      <c r="Y13" s="351" t="s">
        <v>32</v>
      </c>
      <c r="Z13" s="351" t="s">
        <v>45</v>
      </c>
      <c r="AA13" s="351" t="s">
        <v>28</v>
      </c>
      <c r="AB13" s="351" t="s">
        <v>29</v>
      </c>
      <c r="AC13" s="374" t="s">
        <v>34</v>
      </c>
      <c r="AD13" s="351" t="s">
        <v>35</v>
      </c>
      <c r="AE13" s="357" t="s">
        <v>28</v>
      </c>
      <c r="AF13" s="351" t="s">
        <v>29</v>
      </c>
      <c r="AG13" s="351" t="s">
        <v>37</v>
      </c>
      <c r="AH13" s="351" t="s">
        <v>162</v>
      </c>
      <c r="AI13" s="351" t="s">
        <v>38</v>
      </c>
      <c r="AJ13" s="351" t="s">
        <v>84</v>
      </c>
      <c r="AK13" s="351" t="s">
        <v>81</v>
      </c>
      <c r="AL13" s="30"/>
      <c r="AM13" s="30"/>
      <c r="AN13" s="30"/>
      <c r="AO13" s="30"/>
    </row>
    <row r="14" spans="1:41" s="31" customFormat="1" ht="15" x14ac:dyDescent="0.2">
      <c r="A14" s="425"/>
      <c r="B14" s="435"/>
      <c r="C14" s="358"/>
      <c r="D14" s="352"/>
      <c r="E14" s="352"/>
      <c r="F14" s="352"/>
      <c r="G14" s="352"/>
      <c r="H14" s="352"/>
      <c r="I14" s="375"/>
      <c r="J14" s="352"/>
      <c r="K14" s="358"/>
      <c r="L14" s="352"/>
      <c r="M14" s="352"/>
      <c r="N14" s="352"/>
      <c r="O14" s="352"/>
      <c r="P14" s="448"/>
      <c r="Q14" s="352"/>
      <c r="R14" s="365"/>
      <c r="S14" s="365"/>
      <c r="T14" s="365"/>
      <c r="U14" s="438"/>
      <c r="V14" s="435"/>
      <c r="W14" s="358"/>
      <c r="X14" s="352"/>
      <c r="Y14" s="352"/>
      <c r="Z14" s="352"/>
      <c r="AA14" s="352"/>
      <c r="AB14" s="352"/>
      <c r="AC14" s="375"/>
      <c r="AD14" s="352"/>
      <c r="AE14" s="358"/>
      <c r="AF14" s="352"/>
      <c r="AG14" s="352"/>
      <c r="AH14" s="352"/>
      <c r="AI14" s="352"/>
      <c r="AJ14" s="448"/>
      <c r="AK14" s="352"/>
      <c r="AL14" s="30"/>
      <c r="AM14" s="30"/>
      <c r="AN14" s="30"/>
      <c r="AO14" s="30"/>
    </row>
    <row r="15" spans="1:41" s="31" customFormat="1" ht="71.25" customHeight="1" x14ac:dyDescent="0.2">
      <c r="A15" s="426"/>
      <c r="B15" s="21"/>
      <c r="C15" s="359"/>
      <c r="D15" s="353"/>
      <c r="E15" s="353"/>
      <c r="F15" s="353"/>
      <c r="G15" s="353"/>
      <c r="H15" s="353"/>
      <c r="I15" s="376"/>
      <c r="J15" s="353"/>
      <c r="K15" s="359"/>
      <c r="L15" s="353"/>
      <c r="M15" s="353"/>
      <c r="N15" s="353"/>
      <c r="O15" s="353"/>
      <c r="P15" s="449"/>
      <c r="Q15" s="353"/>
      <c r="R15" s="366"/>
      <c r="S15" s="366"/>
      <c r="T15" s="366"/>
      <c r="U15" s="439"/>
      <c r="V15" s="436"/>
      <c r="W15" s="359"/>
      <c r="X15" s="353"/>
      <c r="Y15" s="353"/>
      <c r="Z15" s="353"/>
      <c r="AA15" s="353"/>
      <c r="AB15" s="353"/>
      <c r="AC15" s="376"/>
      <c r="AD15" s="353"/>
      <c r="AE15" s="359"/>
      <c r="AF15" s="353"/>
      <c r="AG15" s="353"/>
      <c r="AH15" s="353"/>
      <c r="AI15" s="353"/>
      <c r="AJ15" s="449"/>
      <c r="AK15" s="353"/>
      <c r="AL15" s="30"/>
      <c r="AM15" s="30"/>
      <c r="AN15" s="30"/>
      <c r="AO15" s="30"/>
    </row>
    <row r="16" spans="1:41" s="31" customFormat="1" ht="21" customHeight="1" x14ac:dyDescent="0.2">
      <c r="A16" s="32"/>
      <c r="B16" s="21" t="s">
        <v>66</v>
      </c>
      <c r="C16" s="33"/>
      <c r="D16" s="21"/>
      <c r="E16" s="21"/>
      <c r="F16" s="21"/>
      <c r="G16" s="21"/>
      <c r="H16" s="21"/>
      <c r="I16" s="119">
        <f>SUM(I19:I56)</f>
        <v>13</v>
      </c>
      <c r="J16" s="81">
        <f>SUM(J19:J56)</f>
        <v>5.13</v>
      </c>
      <c r="K16" s="120"/>
      <c r="L16" s="119"/>
      <c r="M16" s="119"/>
      <c r="N16" s="119"/>
      <c r="O16" s="81">
        <f>O19+O20+O21+O30+O43</f>
        <v>7.1769999999999996</v>
      </c>
      <c r="P16" s="119"/>
      <c r="Q16" s="21"/>
      <c r="R16" s="81">
        <f>R19+R20+R21+R30+R43</f>
        <v>24.896791439999998</v>
      </c>
      <c r="S16" s="81"/>
      <c r="T16" s="81">
        <f>T19+T20+T21+T30+T43</f>
        <v>5.3277576399999997</v>
      </c>
      <c r="U16" s="81">
        <f>U19+U20+U21+U30+U43</f>
        <v>19.425798999999998</v>
      </c>
      <c r="V16" s="81">
        <f>V19+V20+V21+V30+V43</f>
        <v>0.1432348</v>
      </c>
      <c r="W16" s="33"/>
      <c r="X16" s="21"/>
      <c r="Y16" s="21"/>
      <c r="Z16" s="21"/>
      <c r="AA16" s="21"/>
      <c r="AB16" s="21"/>
      <c r="AC16" s="34" t="s">
        <v>156</v>
      </c>
      <c r="AD16" s="84">
        <f>SUM(AD19:AD56)</f>
        <v>7.4</v>
      </c>
      <c r="AE16" s="33"/>
      <c r="AF16" s="21"/>
      <c r="AG16" s="21"/>
      <c r="AH16" s="21"/>
      <c r="AI16" s="81">
        <f>AI19+AI20+AI21+AI30+AI43</f>
        <v>7.1769999999999996</v>
      </c>
      <c r="AJ16" s="84"/>
      <c r="AK16" s="83"/>
      <c r="AL16" s="30"/>
      <c r="AM16" s="30"/>
      <c r="AN16" s="30"/>
      <c r="AO16" s="30"/>
    </row>
    <row r="17" spans="1:41" s="20" customFormat="1" ht="36.75" customHeight="1" x14ac:dyDescent="0.2">
      <c r="A17" s="218" t="s">
        <v>209</v>
      </c>
      <c r="B17" s="35" t="s">
        <v>69</v>
      </c>
      <c r="C17" s="24"/>
      <c r="D17" s="24"/>
      <c r="E17" s="24"/>
      <c r="F17" s="24"/>
      <c r="G17" s="24"/>
      <c r="H17" s="24"/>
      <c r="I17" s="255">
        <f>I16</f>
        <v>13</v>
      </c>
      <c r="J17" s="79">
        <f>J16</f>
        <v>5.13</v>
      </c>
      <c r="K17" s="17"/>
      <c r="L17" s="17"/>
      <c r="M17" s="17"/>
      <c r="N17" s="251"/>
      <c r="O17" s="79">
        <f>O16</f>
        <v>7.1769999999999996</v>
      </c>
      <c r="P17" s="251"/>
      <c r="Q17" s="251"/>
      <c r="R17" s="79">
        <f>R16</f>
        <v>24.896791439999998</v>
      </c>
      <c r="S17" s="79"/>
      <c r="T17" s="79">
        <f>T16</f>
        <v>5.3277576399999997</v>
      </c>
      <c r="U17" s="79">
        <f>U16</f>
        <v>19.425798999999998</v>
      </c>
      <c r="V17" s="79">
        <f>V16</f>
        <v>0.1432348</v>
      </c>
      <c r="W17" s="251"/>
      <c r="X17" s="251"/>
      <c r="Y17" s="251"/>
      <c r="Z17" s="251"/>
      <c r="AA17" s="251"/>
      <c r="AB17" s="251"/>
      <c r="AC17" s="79" t="str">
        <f>AC16</f>
        <v>13/ТМ</v>
      </c>
      <c r="AD17" s="256">
        <f>AD16</f>
        <v>7.4</v>
      </c>
      <c r="AE17" s="251"/>
      <c r="AF17" s="251"/>
      <c r="AG17" s="251"/>
      <c r="AH17" s="251"/>
      <c r="AI17" s="79">
        <f>AI16</f>
        <v>7.1769999999999996</v>
      </c>
      <c r="AJ17" s="17"/>
      <c r="AK17" s="17"/>
      <c r="AL17" s="13"/>
      <c r="AM17" s="13"/>
      <c r="AN17" s="13"/>
      <c r="AO17" s="13"/>
    </row>
    <row r="18" spans="1:41" s="20" customFormat="1" ht="30" customHeight="1" x14ac:dyDescent="0.2">
      <c r="A18" s="218" t="s">
        <v>210</v>
      </c>
      <c r="B18" s="35" t="s">
        <v>16</v>
      </c>
      <c r="C18" s="24"/>
      <c r="D18" s="24"/>
      <c r="E18" s="24"/>
      <c r="F18" s="24"/>
      <c r="G18" s="24"/>
      <c r="H18" s="24"/>
      <c r="I18" s="255">
        <f>I16</f>
        <v>13</v>
      </c>
      <c r="J18" s="79">
        <f>J16</f>
        <v>5.13</v>
      </c>
      <c r="K18" s="17"/>
      <c r="L18" s="17"/>
      <c r="M18" s="17"/>
      <c r="N18" s="251"/>
      <c r="O18" s="79">
        <f>O16</f>
        <v>7.1769999999999996</v>
      </c>
      <c r="P18" s="251"/>
      <c r="Q18" s="251"/>
      <c r="R18" s="79">
        <f>R16</f>
        <v>24.896791439999998</v>
      </c>
      <c r="S18" s="79"/>
      <c r="T18" s="79">
        <f>T16</f>
        <v>5.3277576399999997</v>
      </c>
      <c r="U18" s="79">
        <f>U16</f>
        <v>19.425798999999998</v>
      </c>
      <c r="V18" s="79">
        <f>V16</f>
        <v>0.1432348</v>
      </c>
      <c r="W18" s="251"/>
      <c r="X18" s="251"/>
      <c r="Y18" s="251"/>
      <c r="Z18" s="251"/>
      <c r="AA18" s="251"/>
      <c r="AB18" s="251"/>
      <c r="AC18" s="79" t="str">
        <f>AC16</f>
        <v>13/ТМ</v>
      </c>
      <c r="AD18" s="256">
        <f>AD16</f>
        <v>7.4</v>
      </c>
      <c r="AE18" s="251"/>
      <c r="AF18" s="251"/>
      <c r="AG18" s="251"/>
      <c r="AH18" s="251"/>
      <c r="AI18" s="79">
        <f>AI16</f>
        <v>7.1769999999999996</v>
      </c>
      <c r="AJ18" s="17"/>
      <c r="AK18" s="17"/>
      <c r="AL18" s="13"/>
      <c r="AM18" s="13"/>
      <c r="AN18" s="13"/>
      <c r="AO18" s="13"/>
    </row>
    <row r="19" spans="1:41" s="201" customFormat="1" ht="105.75" customHeight="1" x14ac:dyDescent="0.2">
      <c r="A19" s="217" t="s">
        <v>13</v>
      </c>
      <c r="B19" s="215" t="s">
        <v>197</v>
      </c>
      <c r="C19" s="203"/>
      <c r="D19" s="196"/>
      <c r="E19" s="196"/>
      <c r="F19" s="196"/>
      <c r="G19" s="196"/>
      <c r="H19" s="196"/>
      <c r="I19" s="197">
        <v>10</v>
      </c>
      <c r="J19" s="197">
        <v>4</v>
      </c>
      <c r="K19" s="197"/>
      <c r="L19" s="197"/>
      <c r="M19" s="223"/>
      <c r="N19" s="223"/>
      <c r="O19" s="223"/>
      <c r="P19" s="223"/>
      <c r="Q19" s="197"/>
      <c r="R19" s="204">
        <f>'скоррект. прил 1.1'!T17*1.18</f>
        <v>5.080462859999999</v>
      </c>
      <c r="S19" s="199"/>
      <c r="T19" s="204">
        <f>R19-U19-V19</f>
        <v>0.68665475999999936</v>
      </c>
      <c r="U19" s="199">
        <v>4.2863819999999997</v>
      </c>
      <c r="V19" s="199">
        <v>0.1074261</v>
      </c>
      <c r="W19" s="197"/>
      <c r="X19" s="197"/>
      <c r="Y19" s="197"/>
      <c r="Z19" s="197"/>
      <c r="AA19" s="203"/>
      <c r="AB19" s="197"/>
      <c r="AC19" s="197" t="s">
        <v>161</v>
      </c>
      <c r="AD19" s="197">
        <v>6.12</v>
      </c>
      <c r="AE19" s="203"/>
      <c r="AF19" s="197"/>
      <c r="AG19" s="197"/>
      <c r="AH19" s="197"/>
      <c r="AI19" s="223"/>
      <c r="AJ19" s="223"/>
      <c r="AK19" s="197"/>
      <c r="AL19" s="243"/>
      <c r="AM19" s="222"/>
      <c r="AN19" s="222"/>
      <c r="AO19" s="222"/>
    </row>
    <row r="20" spans="1:41" s="201" customFormat="1" ht="78.75" customHeight="1" x14ac:dyDescent="0.2">
      <c r="A20" s="217" t="s">
        <v>21</v>
      </c>
      <c r="B20" s="215" t="s">
        <v>192</v>
      </c>
      <c r="C20" s="203"/>
      <c r="D20" s="196"/>
      <c r="E20" s="196"/>
      <c r="F20" s="196"/>
      <c r="G20" s="196"/>
      <c r="H20" s="196"/>
      <c r="I20" s="197">
        <v>3</v>
      </c>
      <c r="J20" s="197">
        <v>1.1299999999999999</v>
      </c>
      <c r="K20" s="197"/>
      <c r="L20" s="197"/>
      <c r="M20" s="223"/>
      <c r="N20" s="223"/>
      <c r="O20" s="223"/>
      <c r="P20" s="223"/>
      <c r="Q20" s="197"/>
      <c r="R20" s="204">
        <f>'скоррект. прил 1.1'!T18*1.18</f>
        <v>1.5237221999999999</v>
      </c>
      <c r="S20" s="199"/>
      <c r="T20" s="204">
        <f>R20-U20-V20</f>
        <v>0.22382749999999987</v>
      </c>
      <c r="U20" s="199">
        <v>1.264086</v>
      </c>
      <c r="V20" s="199">
        <v>3.5808699999999999E-2</v>
      </c>
      <c r="W20" s="197"/>
      <c r="X20" s="197"/>
      <c r="Y20" s="197"/>
      <c r="Z20" s="197"/>
      <c r="AA20" s="203"/>
      <c r="AB20" s="197"/>
      <c r="AC20" s="197" t="s">
        <v>160</v>
      </c>
      <c r="AD20" s="197">
        <v>1.28</v>
      </c>
      <c r="AE20" s="203"/>
      <c r="AF20" s="197"/>
      <c r="AG20" s="197"/>
      <c r="AH20" s="197"/>
      <c r="AI20" s="223"/>
      <c r="AJ20" s="223"/>
      <c r="AK20" s="197"/>
      <c r="AL20" s="243"/>
      <c r="AM20" s="222"/>
      <c r="AN20" s="222"/>
      <c r="AO20" s="222"/>
    </row>
    <row r="21" spans="1:41" s="201" customFormat="1" ht="180" customHeight="1" x14ac:dyDescent="0.2">
      <c r="A21" s="217" t="s">
        <v>211</v>
      </c>
      <c r="B21" s="215" t="s">
        <v>191</v>
      </c>
      <c r="C21" s="203"/>
      <c r="D21" s="196"/>
      <c r="E21" s="196"/>
      <c r="F21" s="196"/>
      <c r="G21" s="196"/>
      <c r="H21" s="196"/>
      <c r="I21" s="197"/>
      <c r="J21" s="197"/>
      <c r="K21" s="197"/>
      <c r="L21" s="197"/>
      <c r="M21" s="223"/>
      <c r="N21" s="223"/>
      <c r="O21" s="223"/>
      <c r="P21" s="223"/>
      <c r="Q21" s="197"/>
      <c r="R21" s="204">
        <f>'скоррект. прил 1.1'!T19*1.18</f>
        <v>2.2382723800000002</v>
      </c>
      <c r="S21" s="199"/>
      <c r="T21" s="204">
        <f>R21-U21</f>
        <v>0.37033438000000007</v>
      </c>
      <c r="U21" s="199">
        <v>1.8679380000000001</v>
      </c>
      <c r="V21" s="199"/>
      <c r="W21" s="197"/>
      <c r="X21" s="197"/>
      <c r="Y21" s="197"/>
      <c r="Z21" s="197"/>
      <c r="AA21" s="203"/>
      <c r="AB21" s="197"/>
      <c r="AC21" s="197"/>
      <c r="AD21" s="197"/>
      <c r="AE21" s="203"/>
      <c r="AF21" s="197"/>
      <c r="AG21" s="197"/>
      <c r="AH21" s="197"/>
      <c r="AI21" s="223"/>
      <c r="AJ21" s="223"/>
      <c r="AK21" s="197"/>
      <c r="AL21" s="243"/>
      <c r="AM21" s="222"/>
      <c r="AN21" s="222"/>
      <c r="AO21" s="222"/>
    </row>
    <row r="22" spans="1:41" s="20" customFormat="1" ht="30" hidden="1" x14ac:dyDescent="0.2">
      <c r="A22" s="1"/>
      <c r="B22" s="116" t="s">
        <v>200</v>
      </c>
      <c r="C22" s="24"/>
      <c r="D22" s="24"/>
      <c r="E22" s="24"/>
      <c r="F22" s="24"/>
      <c r="G22" s="24"/>
      <c r="H22" s="24"/>
      <c r="I22" s="17"/>
      <c r="J22" s="17"/>
      <c r="K22" s="17"/>
      <c r="L22" s="17"/>
      <c r="M22" s="17"/>
      <c r="N22" s="17"/>
      <c r="O22" s="17"/>
      <c r="P22" s="17"/>
      <c r="Q22" s="95"/>
      <c r="R22" s="82"/>
      <c r="S22" s="82"/>
      <c r="T22" s="82"/>
      <c r="U22" s="82"/>
      <c r="V22" s="82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52"/>
      <c r="AK22" s="52"/>
      <c r="AL22" s="13"/>
      <c r="AM22" s="13"/>
    </row>
    <row r="23" spans="1:41" s="20" customFormat="1" hidden="1" x14ac:dyDescent="0.2">
      <c r="A23" s="1">
        <v>4</v>
      </c>
      <c r="B23" s="118"/>
      <c r="C23" s="24"/>
      <c r="D23" s="24"/>
      <c r="E23" s="24"/>
      <c r="F23" s="24"/>
      <c r="G23" s="24"/>
      <c r="H23" s="24"/>
      <c r="I23" s="17"/>
      <c r="J23" s="17"/>
      <c r="K23" s="17"/>
      <c r="L23" s="17"/>
      <c r="M23" s="17"/>
      <c r="N23" s="17"/>
      <c r="O23" s="17"/>
      <c r="P23" s="17"/>
      <c r="Q23" s="95"/>
      <c r="R23" s="82"/>
      <c r="S23" s="82"/>
      <c r="T23" s="82"/>
      <c r="U23" s="82"/>
      <c r="V23" s="82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52"/>
      <c r="AK23" s="52"/>
      <c r="AL23" s="13"/>
      <c r="AM23" s="13"/>
    </row>
    <row r="24" spans="1:41" s="20" customFormat="1" hidden="1" x14ac:dyDescent="0.2">
      <c r="A24" s="1">
        <v>5</v>
      </c>
      <c r="B24" s="118"/>
      <c r="C24" s="24"/>
      <c r="D24" s="24"/>
      <c r="E24" s="24"/>
      <c r="F24" s="24"/>
      <c r="G24" s="24"/>
      <c r="H24" s="24"/>
      <c r="I24" s="17"/>
      <c r="J24" s="17"/>
      <c r="K24" s="17"/>
      <c r="L24" s="17"/>
      <c r="M24" s="17"/>
      <c r="N24" s="17"/>
      <c r="O24" s="17"/>
      <c r="P24" s="17"/>
      <c r="Q24" s="95"/>
      <c r="R24" s="82"/>
      <c r="S24" s="82"/>
      <c r="T24" s="82"/>
      <c r="U24" s="82"/>
      <c r="V24" s="82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52"/>
      <c r="AK24" s="52"/>
      <c r="AL24" s="13"/>
      <c r="AM24" s="13"/>
    </row>
    <row r="25" spans="1:41" s="20" customFormat="1" hidden="1" x14ac:dyDescent="0.2">
      <c r="A25" s="1">
        <v>6</v>
      </c>
      <c r="B25" s="118"/>
      <c r="C25" s="24"/>
      <c r="D25" s="24"/>
      <c r="E25" s="24"/>
      <c r="F25" s="24"/>
      <c r="G25" s="24"/>
      <c r="H25" s="24"/>
      <c r="I25" s="17"/>
      <c r="J25" s="17"/>
      <c r="K25" s="17"/>
      <c r="L25" s="17"/>
      <c r="M25" s="17"/>
      <c r="N25" s="17"/>
      <c r="O25" s="17"/>
      <c r="P25" s="17"/>
      <c r="Q25" s="95"/>
      <c r="R25" s="82"/>
      <c r="S25" s="82"/>
      <c r="T25" s="82"/>
      <c r="U25" s="82"/>
      <c r="V25" s="82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52"/>
      <c r="AK25" s="52"/>
      <c r="AL25" s="13"/>
      <c r="AM25" s="13"/>
    </row>
    <row r="26" spans="1:41" s="20" customFormat="1" hidden="1" x14ac:dyDescent="0.2">
      <c r="A26" s="1">
        <v>7</v>
      </c>
      <c r="B26" s="118"/>
      <c r="C26" s="24"/>
      <c r="D26" s="24"/>
      <c r="E26" s="24"/>
      <c r="F26" s="24"/>
      <c r="G26" s="24"/>
      <c r="H26" s="24"/>
      <c r="I26" s="17"/>
      <c r="J26" s="17"/>
      <c r="K26" s="17"/>
      <c r="L26" s="17"/>
      <c r="M26" s="17"/>
      <c r="N26" s="17"/>
      <c r="O26" s="17"/>
      <c r="P26" s="17"/>
      <c r="Q26" s="95"/>
      <c r="R26" s="82"/>
      <c r="S26" s="82"/>
      <c r="T26" s="82"/>
      <c r="U26" s="82"/>
      <c r="V26" s="82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52"/>
      <c r="AK26" s="52"/>
      <c r="AL26" s="13"/>
      <c r="AM26" s="13"/>
    </row>
    <row r="27" spans="1:41" s="20" customFormat="1" hidden="1" x14ac:dyDescent="0.2">
      <c r="A27" s="1">
        <v>8</v>
      </c>
      <c r="B27" s="118"/>
      <c r="C27" s="24"/>
      <c r="D27" s="24"/>
      <c r="E27" s="24"/>
      <c r="F27" s="24"/>
      <c r="G27" s="24"/>
      <c r="H27" s="24"/>
      <c r="I27" s="17"/>
      <c r="J27" s="17"/>
      <c r="K27" s="17"/>
      <c r="L27" s="17"/>
      <c r="M27" s="17"/>
      <c r="N27" s="17"/>
      <c r="O27" s="17"/>
      <c r="P27" s="17"/>
      <c r="Q27" s="95"/>
      <c r="R27" s="82"/>
      <c r="S27" s="82"/>
      <c r="T27" s="82"/>
      <c r="U27" s="82"/>
      <c r="V27" s="82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52"/>
      <c r="AK27" s="52"/>
      <c r="AL27" s="13"/>
      <c r="AM27" s="13"/>
    </row>
    <row r="28" spans="1:41" s="20" customFormat="1" hidden="1" x14ac:dyDescent="0.2">
      <c r="A28" s="1">
        <v>9</v>
      </c>
      <c r="B28" s="118"/>
      <c r="C28" s="24"/>
      <c r="D28" s="24"/>
      <c r="E28" s="24"/>
      <c r="F28" s="24"/>
      <c r="G28" s="24"/>
      <c r="H28" s="24"/>
      <c r="I28" s="17"/>
      <c r="J28" s="17"/>
      <c r="K28" s="17"/>
      <c r="L28" s="17"/>
      <c r="M28" s="17"/>
      <c r="N28" s="17"/>
      <c r="O28" s="17"/>
      <c r="P28" s="17"/>
      <c r="Q28" s="95"/>
      <c r="R28" s="82"/>
      <c r="S28" s="82"/>
      <c r="T28" s="82"/>
      <c r="U28" s="82"/>
      <c r="V28" s="82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52"/>
      <c r="AK28" s="52"/>
      <c r="AL28" s="13"/>
      <c r="AM28" s="13"/>
    </row>
    <row r="29" spans="1:41" s="20" customFormat="1" hidden="1" x14ac:dyDescent="0.2">
      <c r="A29" s="1">
        <v>10</v>
      </c>
      <c r="B29" s="118"/>
      <c r="C29" s="24"/>
      <c r="D29" s="24"/>
      <c r="E29" s="24"/>
      <c r="F29" s="24"/>
      <c r="G29" s="24"/>
      <c r="H29" s="24"/>
      <c r="I29" s="17"/>
      <c r="J29" s="17"/>
      <c r="K29" s="17"/>
      <c r="L29" s="17"/>
      <c r="M29" s="17"/>
      <c r="N29" s="17"/>
      <c r="O29" s="17"/>
      <c r="P29" s="17"/>
      <c r="Q29" s="95"/>
      <c r="R29" s="82"/>
      <c r="S29" s="82"/>
      <c r="T29" s="82"/>
      <c r="U29" s="82"/>
      <c r="V29" s="82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52"/>
      <c r="AK29" s="52"/>
      <c r="AL29" s="13"/>
      <c r="AM29" s="13"/>
    </row>
    <row r="30" spans="1:41" s="201" customFormat="1" ht="30" x14ac:dyDescent="0.2">
      <c r="A30" s="217" t="s">
        <v>214</v>
      </c>
      <c r="B30" s="195" t="s">
        <v>201</v>
      </c>
      <c r="C30" s="196"/>
      <c r="D30" s="196"/>
      <c r="E30" s="196"/>
      <c r="F30" s="196"/>
      <c r="G30" s="196"/>
      <c r="H30" s="196"/>
      <c r="I30" s="197"/>
      <c r="J30" s="197"/>
      <c r="K30" s="197"/>
      <c r="L30" s="197"/>
      <c r="M30" s="197"/>
      <c r="N30" s="197"/>
      <c r="O30" s="199">
        <f>SUM(O32:O39)</f>
        <v>6.577</v>
      </c>
      <c r="P30" s="199"/>
      <c r="Q30" s="198"/>
      <c r="R30" s="199">
        <f>SUM(R32:R39)</f>
        <v>15.306725</v>
      </c>
      <c r="S30" s="199"/>
      <c r="T30" s="199">
        <f>SUM(T32:T39)</f>
        <v>3.7651099999999995</v>
      </c>
      <c r="U30" s="199">
        <f>SUM(U32:U39)</f>
        <v>11.541615</v>
      </c>
      <c r="V30" s="199"/>
      <c r="W30" s="199"/>
      <c r="X30" s="199"/>
      <c r="Y30" s="199"/>
      <c r="Z30" s="199"/>
      <c r="AA30" s="199"/>
      <c r="AB30" s="199"/>
      <c r="AC30" s="199"/>
      <c r="AD30" s="199"/>
      <c r="AE30" s="199"/>
      <c r="AF30" s="199"/>
      <c r="AG30" s="199"/>
      <c r="AH30" s="199"/>
      <c r="AI30" s="199">
        <f>SUM(AI32:AI39)</f>
        <v>6.577</v>
      </c>
      <c r="AJ30" s="226"/>
      <c r="AK30" s="226"/>
      <c r="AL30" s="222"/>
      <c r="AM30" s="222"/>
    </row>
    <row r="31" spans="1:41" s="20" customFormat="1" hidden="1" x14ac:dyDescent="0.2">
      <c r="A31" s="1">
        <v>11</v>
      </c>
      <c r="B31" s="118"/>
      <c r="C31" s="24"/>
      <c r="D31" s="24"/>
      <c r="E31" s="24"/>
      <c r="F31" s="24"/>
      <c r="G31" s="24"/>
      <c r="H31" s="24"/>
      <c r="I31" s="17"/>
      <c r="J31" s="17"/>
      <c r="K31" s="17"/>
      <c r="L31" s="17"/>
      <c r="M31" s="17"/>
      <c r="N31" s="17"/>
      <c r="O31" s="17"/>
      <c r="P31" s="17"/>
      <c r="Q31" s="95"/>
      <c r="R31" s="82"/>
      <c r="S31" s="82"/>
      <c r="T31" s="82"/>
      <c r="U31" s="82"/>
      <c r="V31" s="82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52"/>
      <c r="AK31" s="52"/>
      <c r="AL31" s="13"/>
      <c r="AM31" s="13"/>
    </row>
    <row r="32" spans="1:41" s="20" customFormat="1" ht="49.5" customHeight="1" x14ac:dyDescent="0.2">
      <c r="A32" s="216" t="s">
        <v>222</v>
      </c>
      <c r="B32" s="219" t="s">
        <v>256</v>
      </c>
      <c r="C32" s="3"/>
      <c r="D32" s="24"/>
      <c r="E32" s="24"/>
      <c r="F32" s="24"/>
      <c r="G32" s="24"/>
      <c r="H32" s="24"/>
      <c r="I32" s="17"/>
      <c r="J32" s="17"/>
      <c r="K32" s="17">
        <v>1990</v>
      </c>
      <c r="L32" s="17">
        <v>15</v>
      </c>
      <c r="M32" s="4" t="s">
        <v>75</v>
      </c>
      <c r="N32" s="4" t="s">
        <v>167</v>
      </c>
      <c r="O32" s="4">
        <v>1.0920000000000001</v>
      </c>
      <c r="P32" s="4"/>
      <c r="Q32" s="17"/>
      <c r="R32" s="122">
        <v>2.7080129999999998</v>
      </c>
      <c r="S32" s="82"/>
      <c r="T32" s="122">
        <f>R32-U32</f>
        <v>0.75869099999999978</v>
      </c>
      <c r="U32" s="82">
        <v>1.949322</v>
      </c>
      <c r="V32" s="82"/>
      <c r="W32" s="17"/>
      <c r="X32" s="17"/>
      <c r="Y32" s="17"/>
      <c r="Z32" s="17"/>
      <c r="AA32" s="3"/>
      <c r="AB32" s="17"/>
      <c r="AC32" s="17"/>
      <c r="AD32" s="17"/>
      <c r="AE32" s="3">
        <v>2019</v>
      </c>
      <c r="AF32" s="17">
        <v>20</v>
      </c>
      <c r="AG32" s="17" t="s">
        <v>76</v>
      </c>
      <c r="AH32" s="4" t="s">
        <v>177</v>
      </c>
      <c r="AI32" s="78">
        <v>1.0920000000000001</v>
      </c>
      <c r="AJ32" s="17"/>
      <c r="AK32" s="7"/>
      <c r="AL32" s="13"/>
      <c r="AM32" s="13"/>
      <c r="AN32" s="13"/>
      <c r="AO32" s="13"/>
    </row>
    <row r="33" spans="1:41" s="20" customFormat="1" ht="45" customHeight="1" x14ac:dyDescent="0.2">
      <c r="A33" s="216" t="s">
        <v>223</v>
      </c>
      <c r="B33" s="219" t="s">
        <v>258</v>
      </c>
      <c r="C33" s="3"/>
      <c r="D33" s="24"/>
      <c r="E33" s="24"/>
      <c r="F33" s="24"/>
      <c r="G33" s="24"/>
      <c r="H33" s="24"/>
      <c r="I33" s="17"/>
      <c r="J33" s="17"/>
      <c r="K33" s="17">
        <v>1988</v>
      </c>
      <c r="L33" s="17">
        <v>15</v>
      </c>
      <c r="M33" s="4" t="s">
        <v>75</v>
      </c>
      <c r="N33" s="4" t="s">
        <v>167</v>
      </c>
      <c r="O33" s="4">
        <v>2.0649999999999999</v>
      </c>
      <c r="P33" s="4"/>
      <c r="Q33" s="17"/>
      <c r="R33" s="122">
        <v>4.8546719999999999</v>
      </c>
      <c r="S33" s="82"/>
      <c r="T33" s="122">
        <f>R33-U33</f>
        <v>1.1860679999999997</v>
      </c>
      <c r="U33" s="82">
        <v>3.6686040000000002</v>
      </c>
      <c r="V33" s="82"/>
      <c r="W33" s="17"/>
      <c r="X33" s="17"/>
      <c r="Y33" s="17"/>
      <c r="Z33" s="17"/>
      <c r="AA33" s="3"/>
      <c r="AB33" s="17"/>
      <c r="AC33" s="17"/>
      <c r="AD33" s="17"/>
      <c r="AE33" s="3">
        <v>2019</v>
      </c>
      <c r="AF33" s="17">
        <v>20</v>
      </c>
      <c r="AG33" s="17" t="s">
        <v>76</v>
      </c>
      <c r="AH33" s="4" t="s">
        <v>177</v>
      </c>
      <c r="AI33" s="78">
        <v>2.0649999999999999</v>
      </c>
      <c r="AJ33" s="17"/>
      <c r="AK33" s="7"/>
      <c r="AL33" s="13"/>
      <c r="AM33" s="13"/>
      <c r="AN33" s="13"/>
      <c r="AO33" s="13"/>
    </row>
    <row r="34" spans="1:41" s="20" customFormat="1" ht="14.25" hidden="1" customHeight="1" x14ac:dyDescent="0.2">
      <c r="A34" s="1">
        <v>14</v>
      </c>
      <c r="B34" s="118"/>
      <c r="C34" s="24"/>
      <c r="D34" s="24"/>
      <c r="E34" s="24"/>
      <c r="F34" s="24"/>
      <c r="G34" s="24"/>
      <c r="H34" s="24"/>
      <c r="I34" s="17"/>
      <c r="J34" s="17"/>
      <c r="K34" s="17"/>
      <c r="L34" s="17"/>
      <c r="M34" s="17"/>
      <c r="N34" s="17"/>
      <c r="O34" s="17"/>
      <c r="P34" s="17"/>
      <c r="Q34" s="95"/>
      <c r="R34" s="82"/>
      <c r="S34" s="82"/>
      <c r="T34" s="82"/>
      <c r="U34" s="82"/>
      <c r="V34" s="82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52"/>
      <c r="AK34" s="52"/>
      <c r="AL34" s="13"/>
      <c r="AM34" s="13"/>
    </row>
    <row r="35" spans="1:41" s="20" customFormat="1" hidden="1" x14ac:dyDescent="0.2">
      <c r="A35" s="1">
        <v>15</v>
      </c>
      <c r="B35" s="118"/>
      <c r="C35" s="24"/>
      <c r="D35" s="24"/>
      <c r="E35" s="24"/>
      <c r="F35" s="24"/>
      <c r="G35" s="24"/>
      <c r="H35" s="24"/>
      <c r="I35" s="17"/>
      <c r="J35" s="17"/>
      <c r="K35" s="17"/>
      <c r="L35" s="17"/>
      <c r="M35" s="17"/>
      <c r="N35" s="17"/>
      <c r="O35" s="17"/>
      <c r="P35" s="17"/>
      <c r="Q35" s="95"/>
      <c r="R35" s="82"/>
      <c r="S35" s="82"/>
      <c r="T35" s="82"/>
      <c r="U35" s="82"/>
      <c r="V35" s="82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52"/>
      <c r="AK35" s="52"/>
      <c r="AL35" s="13"/>
      <c r="AM35" s="13"/>
    </row>
    <row r="36" spans="1:41" s="20" customFormat="1" hidden="1" x14ac:dyDescent="0.2">
      <c r="A36" s="1">
        <v>16</v>
      </c>
      <c r="B36" s="118"/>
      <c r="C36" s="24"/>
      <c r="D36" s="24"/>
      <c r="E36" s="24"/>
      <c r="F36" s="24"/>
      <c r="G36" s="24"/>
      <c r="H36" s="24"/>
      <c r="I36" s="17"/>
      <c r="J36" s="17"/>
      <c r="K36" s="17"/>
      <c r="L36" s="17"/>
      <c r="M36" s="17"/>
      <c r="N36" s="17"/>
      <c r="O36" s="17"/>
      <c r="P36" s="17"/>
      <c r="Q36" s="95"/>
      <c r="R36" s="82"/>
      <c r="S36" s="82"/>
      <c r="T36" s="82"/>
      <c r="U36" s="82"/>
      <c r="V36" s="82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52"/>
      <c r="AK36" s="52"/>
      <c r="AL36" s="13"/>
      <c r="AM36" s="13"/>
    </row>
    <row r="37" spans="1:41" s="20" customFormat="1" hidden="1" x14ac:dyDescent="0.2">
      <c r="A37" s="1">
        <v>17</v>
      </c>
      <c r="B37" s="118"/>
      <c r="C37" s="24"/>
      <c r="D37" s="24"/>
      <c r="E37" s="24"/>
      <c r="F37" s="24"/>
      <c r="G37" s="24"/>
      <c r="H37" s="24"/>
      <c r="I37" s="17"/>
      <c r="J37" s="17"/>
      <c r="K37" s="17"/>
      <c r="L37" s="17"/>
      <c r="M37" s="17"/>
      <c r="N37" s="17"/>
      <c r="O37" s="17"/>
      <c r="P37" s="17"/>
      <c r="Q37" s="95"/>
      <c r="R37" s="82"/>
      <c r="S37" s="82"/>
      <c r="T37" s="82"/>
      <c r="U37" s="82"/>
      <c r="V37" s="82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52"/>
      <c r="AK37" s="52"/>
      <c r="AL37" s="13"/>
      <c r="AM37" s="13"/>
    </row>
    <row r="38" spans="1:41" s="20" customFormat="1" ht="43.5" customHeight="1" x14ac:dyDescent="0.2">
      <c r="A38" s="216" t="s">
        <v>228</v>
      </c>
      <c r="B38" s="219" t="s">
        <v>262</v>
      </c>
      <c r="C38" s="3"/>
      <c r="D38" s="24"/>
      <c r="E38" s="24"/>
      <c r="F38" s="24"/>
      <c r="G38" s="24"/>
      <c r="H38" s="24"/>
      <c r="I38" s="17"/>
      <c r="J38" s="17"/>
      <c r="K38" s="17">
        <v>1970</v>
      </c>
      <c r="L38" s="17">
        <v>15</v>
      </c>
      <c r="M38" s="4" t="s">
        <v>75</v>
      </c>
      <c r="N38" s="4" t="s">
        <v>168</v>
      </c>
      <c r="O38" s="4">
        <v>1.21</v>
      </c>
      <c r="P38" s="4"/>
      <c r="Q38" s="17"/>
      <c r="R38" s="122">
        <v>2.7132800000000001</v>
      </c>
      <c r="S38" s="82"/>
      <c r="T38" s="122">
        <f>R38-U38</f>
        <v>0.636517</v>
      </c>
      <c r="U38" s="82">
        <v>2.0767630000000001</v>
      </c>
      <c r="V38" s="82"/>
      <c r="W38" s="17"/>
      <c r="X38" s="17"/>
      <c r="Y38" s="17"/>
      <c r="Z38" s="17"/>
      <c r="AA38" s="3"/>
      <c r="AB38" s="17"/>
      <c r="AC38" s="17"/>
      <c r="AD38" s="17"/>
      <c r="AE38" s="3">
        <v>2019</v>
      </c>
      <c r="AF38" s="17">
        <v>20</v>
      </c>
      <c r="AG38" s="17" t="s">
        <v>76</v>
      </c>
      <c r="AH38" s="4" t="s">
        <v>177</v>
      </c>
      <c r="AI38" s="78">
        <v>1.21</v>
      </c>
      <c r="AJ38" s="17"/>
      <c r="AK38" s="60"/>
      <c r="AL38" s="63"/>
      <c r="AM38" s="13"/>
      <c r="AN38" s="13"/>
      <c r="AO38" s="13"/>
    </row>
    <row r="39" spans="1:41" s="20" customFormat="1" ht="53.25" customHeight="1" x14ac:dyDescent="0.2">
      <c r="A39" s="216" t="s">
        <v>229</v>
      </c>
      <c r="B39" s="219" t="s">
        <v>263</v>
      </c>
      <c r="C39" s="3"/>
      <c r="D39" s="24"/>
      <c r="E39" s="24"/>
      <c r="F39" s="24"/>
      <c r="G39" s="24"/>
      <c r="H39" s="24"/>
      <c r="I39" s="17"/>
      <c r="J39" s="17"/>
      <c r="K39" s="17">
        <v>1961</v>
      </c>
      <c r="L39" s="17">
        <v>15</v>
      </c>
      <c r="M39" s="4" t="s">
        <v>75</v>
      </c>
      <c r="N39" s="4" t="s">
        <v>167</v>
      </c>
      <c r="O39" s="4">
        <v>2.21</v>
      </c>
      <c r="P39" s="4"/>
      <c r="Q39" s="17"/>
      <c r="R39" s="122">
        <v>5.0307599999999999</v>
      </c>
      <c r="S39" s="82"/>
      <c r="T39" s="122">
        <f>R39-U39</f>
        <v>1.1838340000000001</v>
      </c>
      <c r="U39" s="82">
        <v>3.8469259999999998</v>
      </c>
      <c r="V39" s="82"/>
      <c r="W39" s="17"/>
      <c r="X39" s="17"/>
      <c r="Y39" s="17"/>
      <c r="Z39" s="17"/>
      <c r="AA39" s="3"/>
      <c r="AB39" s="17"/>
      <c r="AC39" s="17"/>
      <c r="AD39" s="17"/>
      <c r="AE39" s="3">
        <v>2019</v>
      </c>
      <c r="AF39" s="17">
        <v>20</v>
      </c>
      <c r="AG39" s="17" t="s">
        <v>76</v>
      </c>
      <c r="AH39" s="4" t="s">
        <v>177</v>
      </c>
      <c r="AI39" s="78">
        <v>2.21</v>
      </c>
      <c r="AJ39" s="17"/>
      <c r="AK39" s="60"/>
      <c r="AL39" s="13"/>
      <c r="AM39" s="13"/>
      <c r="AN39" s="13"/>
      <c r="AO39" s="13"/>
    </row>
    <row r="40" spans="1:41" s="20" customFormat="1" hidden="1" x14ac:dyDescent="0.2">
      <c r="A40" s="1">
        <v>20</v>
      </c>
      <c r="B40" s="118"/>
      <c r="C40" s="24"/>
      <c r="D40" s="24"/>
      <c r="E40" s="24"/>
      <c r="F40" s="24"/>
      <c r="G40" s="24"/>
      <c r="H40" s="24"/>
      <c r="I40" s="17"/>
      <c r="J40" s="17"/>
      <c r="K40" s="17"/>
      <c r="L40" s="17"/>
      <c r="M40" s="17"/>
      <c r="N40" s="17"/>
      <c r="O40" s="17"/>
      <c r="P40" s="17"/>
      <c r="Q40" s="95"/>
      <c r="R40" s="82"/>
      <c r="S40" s="82"/>
      <c r="T40" s="82"/>
      <c r="U40" s="82"/>
      <c r="V40" s="82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52"/>
      <c r="AK40" s="52"/>
      <c r="AL40" s="13"/>
      <c r="AM40" s="13"/>
    </row>
    <row r="41" spans="1:41" s="20" customFormat="1" hidden="1" x14ac:dyDescent="0.2">
      <c r="A41" s="1">
        <v>21</v>
      </c>
      <c r="B41" s="118"/>
      <c r="C41" s="24"/>
      <c r="D41" s="24"/>
      <c r="E41" s="24"/>
      <c r="F41" s="24"/>
      <c r="G41" s="24"/>
      <c r="H41" s="24"/>
      <c r="I41" s="17"/>
      <c r="J41" s="17"/>
      <c r="K41" s="17"/>
      <c r="L41" s="17"/>
      <c r="M41" s="17"/>
      <c r="N41" s="17"/>
      <c r="O41" s="17"/>
      <c r="P41" s="17"/>
      <c r="Q41" s="95"/>
      <c r="R41" s="82"/>
      <c r="S41" s="82"/>
      <c r="T41" s="82"/>
      <c r="U41" s="82"/>
      <c r="V41" s="82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52"/>
      <c r="AK41" s="52"/>
      <c r="AL41" s="13"/>
      <c r="AM41" s="13"/>
    </row>
    <row r="42" spans="1:41" s="20" customFormat="1" ht="47.25" hidden="1" x14ac:dyDescent="0.2">
      <c r="A42" s="1">
        <v>22</v>
      </c>
      <c r="B42" s="117" t="s">
        <v>126</v>
      </c>
      <c r="C42" s="24"/>
      <c r="D42" s="24"/>
      <c r="E42" s="24"/>
      <c r="F42" s="24"/>
      <c r="G42" s="24"/>
      <c r="H42" s="24"/>
      <c r="I42" s="17"/>
      <c r="J42" s="17"/>
      <c r="K42" s="17"/>
      <c r="L42" s="17"/>
      <c r="M42" s="17"/>
      <c r="N42" s="17"/>
      <c r="O42" s="17"/>
      <c r="P42" s="17"/>
      <c r="Q42" s="95"/>
      <c r="R42" s="82"/>
      <c r="S42" s="82"/>
      <c r="T42" s="82"/>
      <c r="U42" s="82"/>
      <c r="V42" s="82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52"/>
      <c r="AK42" s="52"/>
      <c r="AL42" s="13"/>
      <c r="AM42" s="13"/>
    </row>
    <row r="43" spans="1:41" s="201" customFormat="1" ht="15" x14ac:dyDescent="0.2">
      <c r="A43" s="217" t="s">
        <v>233</v>
      </c>
      <c r="B43" s="221" t="s">
        <v>199</v>
      </c>
      <c r="C43" s="196"/>
      <c r="D43" s="196"/>
      <c r="E43" s="196"/>
      <c r="F43" s="196"/>
      <c r="G43" s="196"/>
      <c r="H43" s="196"/>
      <c r="I43" s="197"/>
      <c r="J43" s="197"/>
      <c r="K43" s="197"/>
      <c r="L43" s="199"/>
      <c r="M43" s="199"/>
      <c r="N43" s="199"/>
      <c r="O43" s="199">
        <f>O53</f>
        <v>0.6</v>
      </c>
      <c r="P43" s="199"/>
      <c r="Q43" s="198"/>
      <c r="R43" s="199">
        <f>R53</f>
        <v>0.74760899999999997</v>
      </c>
      <c r="S43" s="199"/>
      <c r="T43" s="199">
        <f>T53</f>
        <v>0.28183099999999994</v>
      </c>
      <c r="U43" s="199">
        <f>U53</f>
        <v>0.46577800000000003</v>
      </c>
      <c r="V43" s="199"/>
      <c r="W43" s="199"/>
      <c r="X43" s="199"/>
      <c r="Y43" s="199"/>
      <c r="Z43" s="199"/>
      <c r="AA43" s="199"/>
      <c r="AB43" s="199"/>
      <c r="AC43" s="199"/>
      <c r="AD43" s="199"/>
      <c r="AE43" s="199"/>
      <c r="AF43" s="199"/>
      <c r="AG43" s="199"/>
      <c r="AH43" s="199"/>
      <c r="AI43" s="199">
        <f>AI53</f>
        <v>0.6</v>
      </c>
      <c r="AJ43" s="240"/>
      <c r="AK43" s="226"/>
      <c r="AL43" s="222"/>
      <c r="AM43" s="222"/>
    </row>
    <row r="44" spans="1:41" s="20" customFormat="1" hidden="1" x14ac:dyDescent="0.2">
      <c r="A44" s="1">
        <v>23</v>
      </c>
      <c r="B44" s="118"/>
      <c r="C44" s="24"/>
      <c r="D44" s="24"/>
      <c r="E44" s="24"/>
      <c r="F44" s="24"/>
      <c r="G44" s="24"/>
      <c r="H44" s="24"/>
      <c r="I44" s="17"/>
      <c r="J44" s="17"/>
      <c r="K44" s="17"/>
      <c r="L44" s="17"/>
      <c r="M44" s="17"/>
      <c r="N44" s="17"/>
      <c r="O44" s="17"/>
      <c r="P44" s="17"/>
      <c r="Q44" s="95"/>
      <c r="R44" s="82"/>
      <c r="S44" s="82"/>
      <c r="T44" s="82"/>
      <c r="U44" s="82"/>
      <c r="V44" s="82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52"/>
      <c r="AK44" s="52"/>
      <c r="AL44" s="13"/>
      <c r="AM44" s="13"/>
    </row>
    <row r="45" spans="1:41" s="20" customFormat="1" hidden="1" x14ac:dyDescent="0.2">
      <c r="A45" s="1">
        <v>24</v>
      </c>
      <c r="B45" s="118"/>
      <c r="C45" s="24"/>
      <c r="D45" s="24"/>
      <c r="E45" s="24"/>
      <c r="F45" s="24"/>
      <c r="G45" s="24"/>
      <c r="H45" s="24"/>
      <c r="I45" s="17"/>
      <c r="J45" s="17"/>
      <c r="K45" s="17"/>
      <c r="L45" s="17"/>
      <c r="M45" s="17"/>
      <c r="N45" s="17"/>
      <c r="O45" s="17"/>
      <c r="P45" s="17"/>
      <c r="Q45" s="95"/>
      <c r="R45" s="82"/>
      <c r="S45" s="82"/>
      <c r="T45" s="82"/>
      <c r="U45" s="82"/>
      <c r="V45" s="82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52"/>
      <c r="AK45" s="52"/>
      <c r="AL45" s="13"/>
      <c r="AM45" s="13"/>
    </row>
    <row r="46" spans="1:41" s="20" customFormat="1" hidden="1" x14ac:dyDescent="0.2">
      <c r="A46" s="1">
        <v>25</v>
      </c>
      <c r="B46" s="118"/>
      <c r="C46" s="24"/>
      <c r="D46" s="24"/>
      <c r="E46" s="24"/>
      <c r="F46" s="24"/>
      <c r="G46" s="24"/>
      <c r="H46" s="24"/>
      <c r="I46" s="17"/>
      <c r="J46" s="17"/>
      <c r="K46" s="17"/>
      <c r="L46" s="17"/>
      <c r="M46" s="17"/>
      <c r="N46" s="17"/>
      <c r="O46" s="17"/>
      <c r="P46" s="17"/>
      <c r="Q46" s="95"/>
      <c r="R46" s="82"/>
      <c r="S46" s="82"/>
      <c r="T46" s="82"/>
      <c r="U46" s="82"/>
      <c r="V46" s="82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52"/>
      <c r="AK46" s="52"/>
      <c r="AL46" s="13"/>
      <c r="AM46" s="13"/>
    </row>
    <row r="47" spans="1:41" s="20" customFormat="1" hidden="1" x14ac:dyDescent="0.2">
      <c r="A47" s="1">
        <v>26</v>
      </c>
      <c r="B47" s="118"/>
      <c r="C47" s="24"/>
      <c r="D47" s="24"/>
      <c r="E47" s="24"/>
      <c r="F47" s="24"/>
      <c r="G47" s="24"/>
      <c r="H47" s="24"/>
      <c r="I47" s="17"/>
      <c r="J47" s="17"/>
      <c r="K47" s="17"/>
      <c r="L47" s="17"/>
      <c r="M47" s="17"/>
      <c r="N47" s="17"/>
      <c r="O47" s="17"/>
      <c r="P47" s="17"/>
      <c r="Q47" s="95"/>
      <c r="R47" s="82"/>
      <c r="S47" s="82"/>
      <c r="T47" s="82"/>
      <c r="U47" s="82"/>
      <c r="V47" s="82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52"/>
      <c r="AK47" s="52"/>
      <c r="AL47" s="13"/>
      <c r="AM47" s="13"/>
    </row>
    <row r="48" spans="1:41" s="20" customFormat="1" hidden="1" x14ac:dyDescent="0.2">
      <c r="A48" s="1">
        <v>27</v>
      </c>
      <c r="B48" s="118"/>
      <c r="C48" s="24"/>
      <c r="D48" s="24"/>
      <c r="E48" s="24"/>
      <c r="F48" s="24"/>
      <c r="G48" s="24"/>
      <c r="H48" s="24"/>
      <c r="I48" s="17"/>
      <c r="J48" s="17"/>
      <c r="K48" s="17"/>
      <c r="L48" s="17"/>
      <c r="M48" s="17"/>
      <c r="N48" s="17"/>
      <c r="O48" s="17"/>
      <c r="P48" s="17"/>
      <c r="Q48" s="95"/>
      <c r="R48" s="82"/>
      <c r="S48" s="82"/>
      <c r="T48" s="82"/>
      <c r="U48" s="82"/>
      <c r="V48" s="82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52"/>
      <c r="AK48" s="52"/>
      <c r="AL48" s="13"/>
      <c r="AM48" s="13"/>
    </row>
    <row r="49" spans="1:41" s="20" customFormat="1" hidden="1" x14ac:dyDescent="0.2">
      <c r="A49" s="1">
        <v>28</v>
      </c>
      <c r="B49" s="118"/>
      <c r="C49" s="24"/>
      <c r="D49" s="24"/>
      <c r="E49" s="24"/>
      <c r="F49" s="24"/>
      <c r="G49" s="24"/>
      <c r="H49" s="24"/>
      <c r="I49" s="17"/>
      <c r="J49" s="17"/>
      <c r="K49" s="17"/>
      <c r="L49" s="17"/>
      <c r="M49" s="17"/>
      <c r="N49" s="17"/>
      <c r="O49" s="17"/>
      <c r="P49" s="17"/>
      <c r="Q49" s="95"/>
      <c r="R49" s="82"/>
      <c r="S49" s="82"/>
      <c r="T49" s="82"/>
      <c r="U49" s="82"/>
      <c r="V49" s="82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52"/>
      <c r="AK49" s="52"/>
      <c r="AL49" s="13"/>
      <c r="AM49" s="13"/>
    </row>
    <row r="50" spans="1:41" s="20" customFormat="1" hidden="1" x14ac:dyDescent="0.2">
      <c r="A50" s="1">
        <v>29</v>
      </c>
      <c r="B50" s="118"/>
      <c r="C50" s="24"/>
      <c r="D50" s="24"/>
      <c r="E50" s="24"/>
      <c r="F50" s="24"/>
      <c r="G50" s="24"/>
      <c r="H50" s="24"/>
      <c r="I50" s="17"/>
      <c r="J50" s="17"/>
      <c r="K50" s="17"/>
      <c r="L50" s="17"/>
      <c r="M50" s="17"/>
      <c r="N50" s="17"/>
      <c r="O50" s="17"/>
      <c r="P50" s="17"/>
      <c r="Q50" s="95"/>
      <c r="R50" s="82"/>
      <c r="S50" s="82"/>
      <c r="T50" s="82"/>
      <c r="U50" s="82"/>
      <c r="V50" s="82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52"/>
      <c r="AK50" s="52"/>
      <c r="AL50" s="13"/>
      <c r="AM50" s="13"/>
    </row>
    <row r="51" spans="1:41" s="20" customFormat="1" hidden="1" x14ac:dyDescent="0.2">
      <c r="A51" s="1">
        <v>30</v>
      </c>
      <c r="B51" s="118"/>
      <c r="C51" s="24"/>
      <c r="D51" s="24"/>
      <c r="E51" s="24"/>
      <c r="F51" s="24"/>
      <c r="G51" s="24"/>
      <c r="H51" s="24"/>
      <c r="I51" s="17"/>
      <c r="J51" s="17"/>
      <c r="K51" s="17"/>
      <c r="L51" s="17"/>
      <c r="M51" s="17"/>
      <c r="N51" s="17"/>
      <c r="O51" s="17"/>
      <c r="P51" s="17"/>
      <c r="Q51" s="95"/>
      <c r="R51" s="82"/>
      <c r="S51" s="82"/>
      <c r="T51" s="82"/>
      <c r="U51" s="82"/>
      <c r="V51" s="82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52"/>
      <c r="AK51" s="52"/>
      <c r="AL51" s="13"/>
      <c r="AM51" s="13"/>
    </row>
    <row r="52" spans="1:41" s="20" customFormat="1" hidden="1" x14ac:dyDescent="0.2">
      <c r="A52" s="1">
        <v>31</v>
      </c>
      <c r="B52" s="118"/>
      <c r="C52" s="24"/>
      <c r="D52" s="24"/>
      <c r="E52" s="24"/>
      <c r="F52" s="24"/>
      <c r="G52" s="24"/>
      <c r="H52" s="24"/>
      <c r="I52" s="17"/>
      <c r="J52" s="17"/>
      <c r="K52" s="17"/>
      <c r="L52" s="17"/>
      <c r="M52" s="17"/>
      <c r="N52" s="17"/>
      <c r="O52" s="17"/>
      <c r="P52" s="17"/>
      <c r="Q52" s="95"/>
      <c r="R52" s="82"/>
      <c r="S52" s="82"/>
      <c r="T52" s="82"/>
      <c r="U52" s="82"/>
      <c r="V52" s="82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52"/>
      <c r="AK52" s="52"/>
      <c r="AL52" s="13"/>
      <c r="AM52" s="13"/>
    </row>
    <row r="53" spans="1:41" s="20" customFormat="1" ht="42" customHeight="1" x14ac:dyDescent="0.2">
      <c r="A53" s="216" t="s">
        <v>243</v>
      </c>
      <c r="B53" s="219" t="s">
        <v>275</v>
      </c>
      <c r="C53" s="3"/>
      <c r="D53" s="24"/>
      <c r="E53" s="24"/>
      <c r="F53" s="24"/>
      <c r="G53" s="24"/>
      <c r="H53" s="24"/>
      <c r="I53" s="17"/>
      <c r="J53" s="17"/>
      <c r="K53" s="17">
        <v>1970</v>
      </c>
      <c r="L53" s="17">
        <v>15</v>
      </c>
      <c r="M53" s="4" t="s">
        <v>75</v>
      </c>
      <c r="N53" s="4" t="s">
        <v>163</v>
      </c>
      <c r="O53" s="4">
        <v>0.6</v>
      </c>
      <c r="P53" s="4"/>
      <c r="Q53" s="17"/>
      <c r="R53" s="122">
        <v>0.74760899999999997</v>
      </c>
      <c r="S53" s="82"/>
      <c r="T53" s="122">
        <f>R53-U53</f>
        <v>0.28183099999999994</v>
      </c>
      <c r="U53" s="82">
        <v>0.46577800000000003</v>
      </c>
      <c r="V53" s="82"/>
      <c r="W53" s="17"/>
      <c r="X53" s="17"/>
      <c r="Y53" s="17"/>
      <c r="Z53" s="17"/>
      <c r="AA53" s="3"/>
      <c r="AB53" s="17"/>
      <c r="AC53" s="17"/>
      <c r="AD53" s="17"/>
      <c r="AE53" s="3">
        <v>2019</v>
      </c>
      <c r="AF53" s="17">
        <v>20</v>
      </c>
      <c r="AG53" s="17" t="s">
        <v>76</v>
      </c>
      <c r="AH53" s="17" t="s">
        <v>175</v>
      </c>
      <c r="AI53" s="78">
        <v>0.6</v>
      </c>
      <c r="AJ53" s="17"/>
      <c r="AK53" s="60"/>
      <c r="AL53" s="13"/>
      <c r="AM53" s="13"/>
      <c r="AN53" s="13"/>
      <c r="AO53" s="13"/>
    </row>
    <row r="54" spans="1:41" s="20" customFormat="1" hidden="1" x14ac:dyDescent="0.2">
      <c r="A54" s="1">
        <v>33</v>
      </c>
      <c r="B54" s="118"/>
      <c r="C54" s="24"/>
      <c r="D54" s="24"/>
      <c r="E54" s="24"/>
      <c r="F54" s="24"/>
      <c r="G54" s="24"/>
      <c r="H54" s="24"/>
      <c r="I54" s="17"/>
      <c r="J54" s="17"/>
      <c r="K54" s="17"/>
      <c r="L54" s="17"/>
      <c r="M54" s="17"/>
      <c r="N54" s="17"/>
      <c r="O54" s="17"/>
      <c r="P54" s="17"/>
      <c r="Q54" s="95"/>
      <c r="R54" s="82"/>
      <c r="S54" s="82"/>
      <c r="T54" s="82"/>
      <c r="U54" s="82"/>
      <c r="V54" s="82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52"/>
      <c r="AK54" s="52"/>
      <c r="AL54" s="13"/>
      <c r="AM54" s="13"/>
    </row>
    <row r="55" spans="1:41" s="20" customFormat="1" hidden="1" x14ac:dyDescent="0.2">
      <c r="A55" s="1">
        <v>34</v>
      </c>
      <c r="B55" s="118"/>
      <c r="C55" s="24"/>
      <c r="D55" s="24"/>
      <c r="E55" s="24"/>
      <c r="F55" s="24"/>
      <c r="G55" s="24"/>
      <c r="H55" s="24"/>
      <c r="I55" s="17"/>
      <c r="J55" s="17"/>
      <c r="K55" s="17"/>
      <c r="L55" s="17"/>
      <c r="M55" s="17"/>
      <c r="N55" s="17"/>
      <c r="O55" s="17"/>
      <c r="P55" s="17"/>
      <c r="Q55" s="95"/>
      <c r="R55" s="82"/>
      <c r="S55" s="82"/>
      <c r="T55" s="82"/>
      <c r="U55" s="82"/>
      <c r="V55" s="82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52"/>
      <c r="AK55" s="52"/>
      <c r="AL55" s="13"/>
      <c r="AM55" s="13"/>
    </row>
    <row r="56" spans="1:41" s="20" customFormat="1" hidden="1" x14ac:dyDescent="0.2">
      <c r="A56" s="1">
        <v>35</v>
      </c>
      <c r="B56" s="118"/>
      <c r="C56" s="24"/>
      <c r="D56" s="24"/>
      <c r="E56" s="24"/>
      <c r="F56" s="24"/>
      <c r="G56" s="24"/>
      <c r="H56" s="24"/>
      <c r="I56" s="17"/>
      <c r="J56" s="17"/>
      <c r="K56" s="17"/>
      <c r="L56" s="17"/>
      <c r="M56" s="17"/>
      <c r="N56" s="17"/>
      <c r="O56" s="17"/>
      <c r="P56" s="17"/>
      <c r="Q56" s="95"/>
      <c r="R56" s="82"/>
      <c r="S56" s="82"/>
      <c r="T56" s="82"/>
      <c r="U56" s="82"/>
      <c r="V56" s="82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52"/>
      <c r="AK56" s="52"/>
      <c r="AL56" s="13"/>
      <c r="AM56" s="13"/>
    </row>
    <row r="57" spans="1:41" s="20" customFormat="1" ht="25.5" x14ac:dyDescent="0.2">
      <c r="A57" s="1" t="s">
        <v>14</v>
      </c>
      <c r="B57" s="35" t="s">
        <v>17</v>
      </c>
      <c r="C57" s="3"/>
      <c r="D57" s="24"/>
      <c r="E57" s="24"/>
      <c r="F57" s="24"/>
      <c r="G57" s="24"/>
      <c r="H57" s="24"/>
      <c r="I57" s="17"/>
      <c r="J57" s="17"/>
      <c r="K57" s="17"/>
      <c r="L57" s="17"/>
      <c r="M57" s="17"/>
      <c r="N57" s="17"/>
      <c r="O57" s="17"/>
      <c r="P57" s="17"/>
      <c r="Q57" s="17"/>
      <c r="R57" s="123"/>
      <c r="S57" s="82"/>
      <c r="T57" s="82"/>
      <c r="U57" s="82"/>
      <c r="V57" s="82"/>
      <c r="W57" s="17"/>
      <c r="X57" s="17"/>
      <c r="Y57" s="17"/>
      <c r="Z57" s="17"/>
      <c r="AA57" s="3"/>
      <c r="AB57" s="17"/>
      <c r="AC57" s="17"/>
      <c r="AD57" s="17"/>
      <c r="AE57" s="3"/>
      <c r="AF57" s="17"/>
      <c r="AG57" s="17"/>
      <c r="AH57" s="17"/>
      <c r="AI57" s="17"/>
      <c r="AJ57" s="17"/>
      <c r="AK57" s="17"/>
      <c r="AL57" s="13"/>
      <c r="AM57" s="13"/>
      <c r="AN57" s="13"/>
      <c r="AO57" s="13"/>
    </row>
    <row r="58" spans="1:41" s="20" customFormat="1" x14ac:dyDescent="0.2">
      <c r="A58" s="1"/>
      <c r="B58" s="37"/>
      <c r="C58" s="3"/>
      <c r="D58" s="24"/>
      <c r="E58" s="24"/>
      <c r="F58" s="24"/>
      <c r="G58" s="24"/>
      <c r="H58" s="24"/>
      <c r="I58" s="17"/>
      <c r="J58" s="17"/>
      <c r="K58" s="17"/>
      <c r="L58" s="17"/>
      <c r="M58" s="17"/>
      <c r="N58" s="17"/>
      <c r="O58" s="17"/>
      <c r="P58" s="17"/>
      <c r="Q58" s="17"/>
      <c r="R58" s="123"/>
      <c r="S58" s="82"/>
      <c r="T58" s="82"/>
      <c r="U58" s="82"/>
      <c r="V58" s="82"/>
      <c r="W58" s="17"/>
      <c r="X58" s="17"/>
      <c r="Y58" s="17"/>
      <c r="Z58" s="17"/>
      <c r="AA58" s="3"/>
      <c r="AB58" s="17"/>
      <c r="AC58" s="17"/>
      <c r="AD58" s="17"/>
      <c r="AE58" s="3"/>
      <c r="AF58" s="17"/>
      <c r="AG58" s="17"/>
      <c r="AH58" s="17"/>
      <c r="AI58" s="17"/>
      <c r="AJ58" s="17"/>
      <c r="AK58" s="17"/>
      <c r="AL58" s="13"/>
      <c r="AM58" s="13"/>
      <c r="AN58" s="13"/>
      <c r="AO58" s="13"/>
    </row>
    <row r="59" spans="1:41" s="20" customFormat="1" x14ac:dyDescent="0.2">
      <c r="A59" s="1" t="s">
        <v>15</v>
      </c>
      <c r="B59" s="35" t="s">
        <v>18</v>
      </c>
      <c r="C59" s="3"/>
      <c r="D59" s="24"/>
      <c r="E59" s="24"/>
      <c r="F59" s="24"/>
      <c r="G59" s="24"/>
      <c r="H59" s="24"/>
      <c r="I59" s="17"/>
      <c r="J59" s="17"/>
      <c r="K59" s="17"/>
      <c r="L59" s="17"/>
      <c r="M59" s="17"/>
      <c r="N59" s="17"/>
      <c r="O59" s="17"/>
      <c r="P59" s="17"/>
      <c r="Q59" s="17"/>
      <c r="R59" s="123"/>
      <c r="S59" s="82"/>
      <c r="T59" s="82"/>
      <c r="U59" s="82"/>
      <c r="V59" s="82"/>
      <c r="W59" s="17"/>
      <c r="X59" s="17"/>
      <c r="Y59" s="17"/>
      <c r="Z59" s="17"/>
      <c r="AA59" s="3"/>
      <c r="AB59" s="17"/>
      <c r="AC59" s="17"/>
      <c r="AD59" s="17"/>
      <c r="AE59" s="3"/>
      <c r="AF59" s="17"/>
      <c r="AG59" s="17"/>
      <c r="AH59" s="17"/>
      <c r="AI59" s="17"/>
      <c r="AJ59" s="17"/>
      <c r="AK59" s="17"/>
      <c r="AL59" s="13"/>
      <c r="AM59" s="13"/>
      <c r="AN59" s="13"/>
      <c r="AO59" s="13"/>
    </row>
    <row r="60" spans="1:41" s="20" customFormat="1" x14ac:dyDescent="0.2">
      <c r="A60" s="1"/>
      <c r="B60" s="37"/>
      <c r="C60" s="3"/>
      <c r="D60" s="24"/>
      <c r="E60" s="24"/>
      <c r="F60" s="24"/>
      <c r="G60" s="24"/>
      <c r="H60" s="24"/>
      <c r="I60" s="17"/>
      <c r="J60" s="17"/>
      <c r="K60" s="17"/>
      <c r="L60" s="17"/>
      <c r="M60" s="17"/>
      <c r="N60" s="17"/>
      <c r="O60" s="17"/>
      <c r="P60" s="17"/>
      <c r="Q60" s="17"/>
      <c r="R60" s="123"/>
      <c r="S60" s="82"/>
      <c r="T60" s="82"/>
      <c r="U60" s="82"/>
      <c r="V60" s="82"/>
      <c r="W60" s="17"/>
      <c r="X60" s="17"/>
      <c r="Y60" s="17"/>
      <c r="Z60" s="17"/>
      <c r="AA60" s="3"/>
      <c r="AB60" s="17"/>
      <c r="AC60" s="17"/>
      <c r="AD60" s="17"/>
      <c r="AE60" s="3"/>
      <c r="AF60" s="17"/>
      <c r="AG60" s="17"/>
      <c r="AH60" s="17"/>
      <c r="AI60" s="17"/>
      <c r="AJ60" s="17"/>
      <c r="AK60" s="17"/>
      <c r="AL60" s="13"/>
      <c r="AM60" s="13"/>
      <c r="AN60" s="13"/>
      <c r="AO60" s="13"/>
    </row>
    <row r="61" spans="1:41" s="20" customFormat="1" ht="38.25" x14ac:dyDescent="0.2">
      <c r="A61" s="7" t="s">
        <v>20</v>
      </c>
      <c r="B61" s="16" t="s">
        <v>19</v>
      </c>
      <c r="C61" s="25"/>
      <c r="D61" s="24"/>
      <c r="E61" s="24"/>
      <c r="F61" s="24"/>
      <c r="G61" s="24"/>
      <c r="H61" s="24"/>
      <c r="I61" s="17"/>
      <c r="J61" s="17"/>
      <c r="K61" s="17"/>
      <c r="L61" s="17"/>
      <c r="M61" s="17"/>
      <c r="N61" s="17"/>
      <c r="O61" s="17"/>
      <c r="P61" s="17"/>
      <c r="Q61" s="17"/>
      <c r="R61" s="123"/>
      <c r="S61" s="82"/>
      <c r="T61" s="82"/>
      <c r="U61" s="82"/>
      <c r="V61" s="82"/>
      <c r="W61" s="17"/>
      <c r="X61" s="17"/>
      <c r="Y61" s="17"/>
      <c r="Z61" s="17"/>
      <c r="AA61" s="12"/>
      <c r="AB61" s="17"/>
      <c r="AC61" s="17"/>
      <c r="AD61" s="17"/>
      <c r="AE61" s="12"/>
      <c r="AF61" s="17"/>
      <c r="AG61" s="17"/>
      <c r="AH61" s="17"/>
      <c r="AI61" s="17"/>
      <c r="AJ61" s="17"/>
      <c r="AK61" s="17"/>
      <c r="AL61" s="13"/>
      <c r="AM61" s="13"/>
      <c r="AN61" s="13"/>
      <c r="AO61" s="13"/>
    </row>
    <row r="62" spans="1:41" s="13" customFormat="1" x14ac:dyDescent="0.2">
      <c r="A62" s="52"/>
      <c r="B62" s="2"/>
      <c r="C62" s="24"/>
      <c r="D62" s="24"/>
      <c r="E62" s="24"/>
      <c r="F62" s="24"/>
      <c r="G62" s="24"/>
      <c r="H62" s="24"/>
      <c r="I62" s="17"/>
      <c r="J62" s="17"/>
      <c r="K62" s="17"/>
      <c r="L62" s="17"/>
      <c r="M62" s="17"/>
      <c r="N62" s="17"/>
      <c r="O62" s="17"/>
      <c r="P62" s="17"/>
      <c r="Q62" s="17"/>
      <c r="R62" s="123"/>
      <c r="S62" s="82"/>
      <c r="T62" s="82"/>
      <c r="U62" s="82"/>
      <c r="V62" s="82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</row>
    <row r="63" spans="1:41" s="13" customFormat="1" x14ac:dyDescent="0.2">
      <c r="A63" s="17" t="s">
        <v>21</v>
      </c>
      <c r="B63" s="16" t="s">
        <v>23</v>
      </c>
      <c r="C63" s="24"/>
      <c r="D63" s="24"/>
      <c r="E63" s="24"/>
      <c r="F63" s="24"/>
      <c r="G63" s="24"/>
      <c r="H63" s="24"/>
      <c r="I63" s="17"/>
      <c r="J63" s="17"/>
      <c r="K63" s="17"/>
      <c r="L63" s="17"/>
      <c r="M63" s="17"/>
      <c r="N63" s="17"/>
      <c r="O63" s="17"/>
      <c r="P63" s="17"/>
      <c r="Q63" s="17"/>
      <c r="R63" s="123"/>
      <c r="S63" s="82"/>
      <c r="T63" s="82"/>
      <c r="U63" s="82"/>
      <c r="V63" s="82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</row>
    <row r="64" spans="1:41" s="13" customFormat="1" ht="25.5" x14ac:dyDescent="0.2">
      <c r="A64" s="258" t="s">
        <v>22</v>
      </c>
      <c r="B64" s="16" t="s">
        <v>16</v>
      </c>
      <c r="C64" s="24"/>
      <c r="D64" s="24"/>
      <c r="E64" s="24"/>
      <c r="F64" s="24"/>
      <c r="G64" s="24"/>
      <c r="H64" s="24"/>
      <c r="I64" s="17"/>
      <c r="J64" s="17"/>
      <c r="K64" s="17"/>
      <c r="L64" s="17"/>
      <c r="M64" s="17"/>
      <c r="N64" s="17"/>
      <c r="O64" s="17"/>
      <c r="P64" s="17"/>
      <c r="Q64" s="17"/>
      <c r="R64" s="123"/>
      <c r="S64" s="82"/>
      <c r="T64" s="82"/>
      <c r="U64" s="82"/>
      <c r="V64" s="82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</row>
    <row r="65" spans="1:37" s="8" customFormat="1" x14ac:dyDescent="0.2">
      <c r="A65" s="17" t="s">
        <v>24</v>
      </c>
      <c r="B65" s="259" t="s">
        <v>25</v>
      </c>
      <c r="C65" s="24"/>
      <c r="D65" s="26"/>
      <c r="E65" s="26"/>
      <c r="F65" s="26"/>
      <c r="G65" s="26"/>
      <c r="H65" s="26"/>
      <c r="I65" s="11"/>
      <c r="J65" s="11"/>
      <c r="K65" s="11"/>
      <c r="L65" s="11"/>
      <c r="M65" s="11"/>
      <c r="N65" s="11"/>
      <c r="O65" s="11"/>
      <c r="P65" s="11"/>
      <c r="Q65" s="11"/>
      <c r="R65" s="124"/>
      <c r="S65" s="125"/>
      <c r="T65" s="125"/>
      <c r="U65" s="82"/>
      <c r="V65" s="125"/>
      <c r="W65" s="11"/>
      <c r="X65" s="11"/>
      <c r="Y65" s="11"/>
      <c r="Z65" s="11"/>
      <c r="AA65" s="11"/>
      <c r="AB65" s="19"/>
      <c r="AC65" s="19"/>
      <c r="AD65" s="11"/>
      <c r="AE65" s="11"/>
      <c r="AF65" s="17"/>
      <c r="AG65" s="11"/>
      <c r="AH65" s="11"/>
      <c r="AI65" s="11"/>
      <c r="AJ65" s="11"/>
      <c r="AK65" s="11"/>
    </row>
    <row r="66" spans="1:37" s="8" customFormat="1" x14ac:dyDescent="0.2">
      <c r="A66" s="52"/>
      <c r="B66" s="260"/>
      <c r="C66" s="24"/>
      <c r="D66" s="26"/>
      <c r="E66" s="26"/>
      <c r="F66" s="26"/>
      <c r="G66" s="26"/>
      <c r="H66" s="26"/>
      <c r="I66" s="11"/>
      <c r="J66" s="11"/>
      <c r="K66" s="11"/>
      <c r="L66" s="11"/>
      <c r="M66" s="11"/>
      <c r="N66" s="11"/>
      <c r="O66" s="11"/>
      <c r="P66" s="11"/>
      <c r="Q66" s="11"/>
      <c r="R66" s="124"/>
      <c r="S66" s="125"/>
      <c r="T66" s="125"/>
      <c r="U66" s="82"/>
      <c r="V66" s="125"/>
      <c r="W66" s="11"/>
      <c r="X66" s="11"/>
      <c r="Y66" s="11"/>
      <c r="Z66" s="11"/>
      <c r="AA66" s="11"/>
      <c r="AB66" s="19"/>
      <c r="AC66" s="19"/>
      <c r="AD66" s="11"/>
      <c r="AE66" s="11"/>
      <c r="AF66" s="17"/>
      <c r="AG66" s="11"/>
      <c r="AH66" s="11"/>
      <c r="AI66" s="11"/>
      <c r="AJ66" s="11"/>
      <c r="AK66" s="11"/>
    </row>
    <row r="67" spans="1:37" s="8" customFormat="1" x14ac:dyDescent="0.2">
      <c r="A67" s="52"/>
      <c r="B67" s="259" t="s">
        <v>26</v>
      </c>
      <c r="C67" s="24"/>
      <c r="D67" s="26"/>
      <c r="E67" s="26"/>
      <c r="F67" s="26"/>
      <c r="G67" s="26"/>
      <c r="H67" s="26"/>
      <c r="I67" s="11"/>
      <c r="J67" s="11"/>
      <c r="K67" s="11"/>
      <c r="L67" s="11"/>
      <c r="M67" s="11"/>
      <c r="N67" s="11"/>
      <c r="O67" s="11"/>
      <c r="P67" s="11"/>
      <c r="Q67" s="11"/>
      <c r="R67" s="124"/>
      <c r="S67" s="125"/>
      <c r="T67" s="125"/>
      <c r="U67" s="82"/>
      <c r="V67" s="125"/>
      <c r="W67" s="11"/>
      <c r="X67" s="11"/>
      <c r="Y67" s="11"/>
      <c r="Z67" s="11"/>
      <c r="AA67" s="11"/>
      <c r="AB67" s="19"/>
      <c r="AC67" s="19"/>
      <c r="AD67" s="11"/>
      <c r="AE67" s="11"/>
      <c r="AF67" s="17"/>
      <c r="AG67" s="11"/>
      <c r="AH67" s="11"/>
      <c r="AI67" s="11"/>
      <c r="AJ67" s="11"/>
      <c r="AK67" s="11"/>
    </row>
    <row r="68" spans="1:37" s="8" customFormat="1" ht="25.5" x14ac:dyDescent="0.2">
      <c r="A68" s="52"/>
      <c r="B68" s="259" t="s">
        <v>27</v>
      </c>
      <c r="C68" s="24"/>
      <c r="D68" s="26"/>
      <c r="E68" s="26"/>
      <c r="F68" s="26"/>
      <c r="G68" s="26"/>
      <c r="H68" s="26"/>
      <c r="I68" s="11"/>
      <c r="J68" s="11"/>
      <c r="K68" s="11"/>
      <c r="L68" s="11"/>
      <c r="M68" s="11"/>
      <c r="N68" s="11"/>
      <c r="O68" s="11"/>
      <c r="P68" s="11"/>
      <c r="Q68" s="11"/>
      <c r="R68" s="100"/>
      <c r="S68" s="101"/>
      <c r="T68" s="101"/>
      <c r="U68" s="80"/>
      <c r="V68" s="11"/>
      <c r="W68" s="11"/>
      <c r="X68" s="11"/>
      <c r="Y68" s="11"/>
      <c r="Z68" s="11"/>
      <c r="AA68" s="11"/>
      <c r="AB68" s="19"/>
      <c r="AC68" s="19"/>
      <c r="AD68" s="11"/>
      <c r="AE68" s="11"/>
      <c r="AF68" s="17"/>
      <c r="AG68" s="11"/>
      <c r="AH68" s="11"/>
      <c r="AI68" s="11"/>
      <c r="AJ68" s="11"/>
      <c r="AK68" s="11"/>
    </row>
    <row r="69" spans="1:37" s="8" customFormat="1" x14ac:dyDescent="0.2">
      <c r="A69" s="52"/>
      <c r="B69" s="260"/>
      <c r="C69" s="24"/>
      <c r="D69" s="26"/>
      <c r="E69" s="26"/>
      <c r="F69" s="26"/>
      <c r="G69" s="26"/>
      <c r="H69" s="26"/>
      <c r="I69" s="11"/>
      <c r="J69" s="11"/>
      <c r="K69" s="11"/>
      <c r="L69" s="11"/>
      <c r="M69" s="11"/>
      <c r="N69" s="11"/>
      <c r="O69" s="11"/>
      <c r="P69" s="11"/>
      <c r="Q69" s="11"/>
      <c r="R69" s="100"/>
      <c r="S69" s="101"/>
      <c r="T69" s="101"/>
      <c r="U69" s="80"/>
      <c r="V69" s="11"/>
      <c r="W69" s="11"/>
      <c r="X69" s="11"/>
      <c r="Y69" s="11"/>
      <c r="Z69" s="11"/>
      <c r="AA69" s="11"/>
      <c r="AB69" s="19"/>
      <c r="AC69" s="19"/>
      <c r="AD69" s="11"/>
      <c r="AE69" s="11"/>
      <c r="AF69" s="17"/>
      <c r="AG69" s="11"/>
      <c r="AH69" s="11"/>
      <c r="AI69" s="11"/>
      <c r="AJ69" s="11"/>
      <c r="AK69" s="11"/>
    </row>
  </sheetData>
  <mergeCells count="55">
    <mergeCell ref="AH13:AH15"/>
    <mergeCell ref="AE1:AK1"/>
    <mergeCell ref="A4:AI4"/>
    <mergeCell ref="AF6:AK6"/>
    <mergeCell ref="AE7:AK7"/>
    <mergeCell ref="AF8:AK8"/>
    <mergeCell ref="AF9:AK9"/>
    <mergeCell ref="A11:A15"/>
    <mergeCell ref="B11:B12"/>
    <mergeCell ref="C11:Q11"/>
    <mergeCell ref="R11:V12"/>
    <mergeCell ref="W11:AK11"/>
    <mergeCell ref="C12:F12"/>
    <mergeCell ref="G12:J12"/>
    <mergeCell ref="K12:O12"/>
    <mergeCell ref="P12:Q12"/>
    <mergeCell ref="AA12:AD12"/>
    <mergeCell ref="AE12:AI12"/>
    <mergeCell ref="AJ12:AK12"/>
    <mergeCell ref="B13:B14"/>
    <mergeCell ref="C13:C15"/>
    <mergeCell ref="D13:D15"/>
    <mergeCell ref="F13:F15"/>
    <mergeCell ref="G13:G15"/>
    <mergeCell ref="H13:H15"/>
    <mergeCell ref="I13:I15"/>
    <mergeCell ref="K13:K15"/>
    <mergeCell ref="L13:L15"/>
    <mergeCell ref="M13:M15"/>
    <mergeCell ref="W12:Z12"/>
    <mergeCell ref="O13:O15"/>
    <mergeCell ref="P13:P15"/>
    <mergeCell ref="Q13:Q15"/>
    <mergeCell ref="R13:R15"/>
    <mergeCell ref="S13:S15"/>
    <mergeCell ref="T13:T15"/>
    <mergeCell ref="N13:N15"/>
    <mergeCell ref="AC13:AC15"/>
    <mergeCell ref="AE13:AE15"/>
    <mergeCell ref="AF13:AF15"/>
    <mergeCell ref="U13:U15"/>
    <mergeCell ref="V13:V15"/>
    <mergeCell ref="W13:W15"/>
    <mergeCell ref="X13:X15"/>
    <mergeCell ref="Z13:Z15"/>
    <mergeCell ref="AG13:AG15"/>
    <mergeCell ref="AI13:AI15"/>
    <mergeCell ref="AJ13:AJ15"/>
    <mergeCell ref="AK13:AK15"/>
    <mergeCell ref="E13:E15"/>
    <mergeCell ref="J13:J15"/>
    <mergeCell ref="Y13:Y15"/>
    <mergeCell ref="AD13:AD15"/>
    <mergeCell ref="AA13:AA15"/>
    <mergeCell ref="AB13:AB15"/>
  </mergeCells>
  <pageMargins left="0.70866141732283472" right="0.70866141732283472" top="0.74803149606299213" bottom="0.74803149606299213" header="0.31496062992125984" footer="0.31496062992125984"/>
  <pageSetup paperSize="287" scale="64" fitToHeight="2" orientation="landscape" r:id="rId1"/>
  <rowBreaks count="1" manualBreakCount="1">
    <brk id="56" max="34" man="1"/>
  </rowBreaks>
  <colBreaks count="1" manualBreakCount="1">
    <brk id="3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7"/>
  <sheetViews>
    <sheetView tabSelected="1" view="pageBreakPreview" topLeftCell="A12" zoomScale="115" zoomScaleNormal="100" zoomScaleSheetLayoutView="115" workbookViewId="0">
      <selection activeCell="F29" sqref="F29"/>
    </sheetView>
  </sheetViews>
  <sheetFormatPr defaultRowHeight="12.75" x14ac:dyDescent="0.2"/>
  <cols>
    <col min="1" max="1" width="5.5703125" style="8" customWidth="1"/>
    <col min="2" max="2" width="44.5703125" style="38" customWidth="1"/>
    <col min="3" max="3" width="6.7109375" style="23" customWidth="1"/>
    <col min="4" max="4" width="7.28515625" style="27" customWidth="1"/>
    <col min="5" max="5" width="8.5703125" style="27" customWidth="1"/>
    <col min="6" max="6" width="6.5703125" style="27" customWidth="1"/>
    <col min="7" max="7" width="6.28515625" style="27" customWidth="1"/>
    <col min="8" max="8" width="7.28515625" style="27" customWidth="1"/>
    <col min="9" max="9" width="12.42578125" style="14" customWidth="1"/>
    <col min="10" max="10" width="7.85546875" style="14" customWidth="1"/>
    <col min="11" max="11" width="6.7109375" style="14" customWidth="1"/>
    <col min="12" max="12" width="7.28515625" style="14" customWidth="1"/>
    <col min="13" max="13" width="5.28515625" style="14" customWidth="1"/>
    <col min="14" max="14" width="6.7109375" style="14" customWidth="1"/>
    <col min="15" max="15" width="9.42578125" style="14" customWidth="1"/>
    <col min="16" max="16" width="9.42578125" style="14" hidden="1" customWidth="1"/>
    <col min="17" max="17" width="8.42578125" style="14" customWidth="1"/>
    <col min="18" max="18" width="13.28515625" style="102" customWidth="1"/>
    <col min="19" max="19" width="6.42578125" style="103" customWidth="1"/>
    <col min="20" max="20" width="10.42578125" style="103" customWidth="1"/>
    <col min="21" max="21" width="12" style="99" customWidth="1"/>
    <col min="22" max="22" width="10.7109375" style="14" customWidth="1"/>
    <col min="23" max="23" width="6.7109375" style="14" customWidth="1"/>
    <col min="24" max="24" width="7.28515625" style="14" customWidth="1"/>
    <col min="25" max="25" width="9.42578125" style="14" customWidth="1"/>
    <col min="26" max="26" width="6.5703125" style="14" customWidth="1"/>
    <col min="27" max="27" width="6.28515625" style="14" customWidth="1"/>
    <col min="28" max="28" width="6.28515625" style="18" customWidth="1"/>
    <col min="29" max="29" width="9.140625" style="18" customWidth="1"/>
    <col min="30" max="30" width="10.5703125" style="14" customWidth="1"/>
    <col min="31" max="31" width="6.7109375" style="14" customWidth="1"/>
    <col min="32" max="32" width="7.42578125" style="15" customWidth="1"/>
    <col min="33" max="33" width="6" style="14" customWidth="1"/>
    <col min="34" max="35" width="7.7109375" style="14" customWidth="1"/>
    <col min="36" max="36" width="7.7109375" style="14" hidden="1" customWidth="1"/>
    <col min="37" max="37" width="8.42578125" style="14" customWidth="1"/>
    <col min="38" max="41" width="9.140625" style="8" customWidth="1"/>
  </cols>
  <sheetData>
    <row r="1" spans="1:41" s="20" customFormat="1" ht="36.75" customHeight="1" x14ac:dyDescent="0.2">
      <c r="A1" s="13"/>
      <c r="B1" s="36"/>
      <c r="C1" s="23"/>
      <c r="D1" s="23"/>
      <c r="E1" s="23"/>
      <c r="F1" s="23"/>
      <c r="G1" s="23"/>
      <c r="H1" s="23"/>
      <c r="I1" s="15"/>
      <c r="J1" s="15"/>
      <c r="K1" s="15"/>
      <c r="L1" s="15"/>
      <c r="M1" s="15"/>
      <c r="N1" s="15"/>
      <c r="O1" s="15"/>
      <c r="P1" s="15"/>
      <c r="Q1" s="15"/>
      <c r="R1" s="98"/>
      <c r="S1" s="99"/>
      <c r="T1" s="99"/>
      <c r="U1" s="99"/>
      <c r="V1" s="15"/>
      <c r="W1" s="15"/>
      <c r="X1" s="15"/>
      <c r="Y1" s="15"/>
      <c r="Z1" s="15"/>
      <c r="AA1" s="15"/>
      <c r="AB1" s="15"/>
      <c r="AC1" s="15"/>
      <c r="AD1" s="15"/>
      <c r="AE1" s="379" t="s">
        <v>86</v>
      </c>
      <c r="AF1" s="380"/>
      <c r="AG1" s="380"/>
      <c r="AH1" s="380"/>
      <c r="AI1" s="380"/>
      <c r="AJ1" s="380"/>
      <c r="AK1" s="380"/>
      <c r="AL1" s="13"/>
      <c r="AM1" s="13"/>
      <c r="AN1" s="13"/>
      <c r="AO1" s="13"/>
    </row>
    <row r="2" spans="1:41" s="20" customFormat="1" x14ac:dyDescent="0.2">
      <c r="A2" s="13"/>
      <c r="B2" s="36"/>
      <c r="C2" s="23"/>
      <c r="D2" s="23"/>
      <c r="E2" s="23"/>
      <c r="F2" s="23"/>
      <c r="G2" s="23"/>
      <c r="H2" s="23"/>
      <c r="I2" s="15"/>
      <c r="J2" s="15"/>
      <c r="K2" s="15"/>
      <c r="L2" s="15"/>
      <c r="M2" s="15"/>
      <c r="N2" s="15"/>
      <c r="O2" s="15"/>
      <c r="P2" s="15"/>
      <c r="Q2" s="15"/>
      <c r="R2" s="98"/>
      <c r="S2" s="99"/>
      <c r="T2" s="99"/>
      <c r="U2" s="99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3"/>
      <c r="AM2" s="13"/>
      <c r="AN2" s="13"/>
      <c r="AO2" s="13"/>
    </row>
    <row r="3" spans="1:41" s="20" customFormat="1" ht="18.75" x14ac:dyDescent="0.3">
      <c r="A3" s="452" t="s">
        <v>113</v>
      </c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  <c r="P3" s="452"/>
      <c r="Q3" s="452"/>
      <c r="R3" s="452"/>
      <c r="S3" s="452"/>
      <c r="T3" s="452"/>
      <c r="U3" s="452"/>
      <c r="V3" s="452"/>
      <c r="W3" s="452"/>
      <c r="X3" s="452"/>
      <c r="Y3" s="452"/>
      <c r="Z3" s="452"/>
      <c r="AA3" s="452"/>
      <c r="AB3" s="452"/>
      <c r="AC3" s="452"/>
      <c r="AD3" s="452"/>
      <c r="AE3" s="452"/>
      <c r="AF3" s="452"/>
      <c r="AG3" s="452"/>
      <c r="AH3" s="452"/>
      <c r="AI3" s="452"/>
      <c r="AJ3" s="104"/>
      <c r="AK3" s="15"/>
      <c r="AL3" s="13"/>
      <c r="AM3" s="13"/>
      <c r="AN3" s="13"/>
      <c r="AO3" s="13"/>
    </row>
    <row r="4" spans="1:41" s="20" customFormat="1" x14ac:dyDescent="0.2">
      <c r="A4" s="13"/>
      <c r="B4" s="36"/>
      <c r="C4" s="23"/>
      <c r="D4" s="23"/>
      <c r="E4" s="23"/>
      <c r="F4" s="23"/>
      <c r="G4" s="23"/>
      <c r="H4" s="23"/>
      <c r="I4" s="15"/>
      <c r="J4" s="15"/>
      <c r="K4" s="15"/>
      <c r="L4" s="15"/>
      <c r="M4" s="15"/>
      <c r="N4" s="15"/>
      <c r="O4" s="15"/>
      <c r="P4" s="15"/>
      <c r="Q4" s="15"/>
      <c r="R4" s="98"/>
      <c r="S4" s="99"/>
      <c r="T4" s="99"/>
      <c r="U4" s="99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3"/>
      <c r="AM4" s="13"/>
      <c r="AN4" s="13"/>
      <c r="AO4" s="13"/>
    </row>
    <row r="5" spans="1:41" s="20" customFormat="1" ht="15.75" x14ac:dyDescent="0.2">
      <c r="A5" s="13"/>
      <c r="B5" s="89" t="s">
        <v>181</v>
      </c>
      <c r="C5" s="23"/>
      <c r="D5" s="23"/>
      <c r="E5" s="23"/>
      <c r="F5" s="23"/>
      <c r="G5" s="23"/>
      <c r="H5" s="23"/>
      <c r="I5" s="15"/>
      <c r="J5" s="15"/>
      <c r="K5" s="15"/>
      <c r="L5" s="15"/>
      <c r="M5" s="15"/>
      <c r="N5" s="15"/>
      <c r="O5" s="15"/>
      <c r="P5" s="15"/>
      <c r="Q5" s="15"/>
      <c r="R5" s="98"/>
      <c r="S5" s="99"/>
      <c r="T5" s="99"/>
      <c r="U5" s="99"/>
      <c r="V5" s="15"/>
      <c r="W5" s="15"/>
      <c r="X5" s="15"/>
      <c r="Y5" s="15"/>
      <c r="Z5" s="15"/>
      <c r="AA5" s="15"/>
      <c r="AB5" s="15"/>
      <c r="AC5" s="15"/>
      <c r="AD5" s="15"/>
      <c r="AE5" s="15"/>
      <c r="AF5" s="421" t="s">
        <v>87</v>
      </c>
      <c r="AG5" s="422"/>
      <c r="AH5" s="422"/>
      <c r="AI5" s="422"/>
      <c r="AJ5" s="422"/>
      <c r="AK5" s="422"/>
      <c r="AL5" s="13"/>
      <c r="AM5" s="13"/>
      <c r="AN5" s="13"/>
      <c r="AO5" s="13"/>
    </row>
    <row r="6" spans="1:41" s="20" customFormat="1" ht="45" x14ac:dyDescent="0.2">
      <c r="A6" s="13"/>
      <c r="B6" s="87" t="s">
        <v>283</v>
      </c>
      <c r="C6" s="23"/>
      <c r="D6" s="23"/>
      <c r="E6" s="23"/>
      <c r="F6" s="23"/>
      <c r="G6" s="23"/>
      <c r="H6" s="23"/>
      <c r="I6" s="15"/>
      <c r="J6" s="15"/>
      <c r="K6" s="15"/>
      <c r="L6" s="15"/>
      <c r="M6" s="15"/>
      <c r="N6" s="15"/>
      <c r="O6" s="15"/>
      <c r="P6" s="15"/>
      <c r="Q6" s="15"/>
      <c r="R6" s="98"/>
      <c r="S6" s="99"/>
      <c r="T6" s="99"/>
      <c r="U6" s="99"/>
      <c r="V6" s="15"/>
      <c r="W6" s="15"/>
      <c r="X6" s="15"/>
      <c r="Y6" s="15"/>
      <c r="Z6" s="15"/>
      <c r="AA6" s="15"/>
      <c r="AB6" s="15"/>
      <c r="AC6" s="15"/>
      <c r="AD6" s="15"/>
      <c r="AE6" s="423" t="s">
        <v>178</v>
      </c>
      <c r="AF6" s="423"/>
      <c r="AG6" s="423"/>
      <c r="AH6" s="423"/>
      <c r="AI6" s="423"/>
      <c r="AJ6" s="423"/>
      <c r="AK6" s="423"/>
      <c r="AL6" s="13"/>
      <c r="AM6" s="13"/>
      <c r="AN6" s="13"/>
      <c r="AO6" s="13"/>
    </row>
    <row r="7" spans="1:41" s="20" customFormat="1" ht="15" x14ac:dyDescent="0.2">
      <c r="A7" s="13"/>
      <c r="B7" s="86" t="s">
        <v>284</v>
      </c>
      <c r="C7" s="23"/>
      <c r="D7" s="23"/>
      <c r="E7" s="23"/>
      <c r="F7" s="23"/>
      <c r="G7" s="23"/>
      <c r="H7" s="23"/>
      <c r="I7" s="15"/>
      <c r="J7" s="15"/>
      <c r="K7" s="15"/>
      <c r="L7" s="15"/>
      <c r="M7" s="15"/>
      <c r="N7" s="15"/>
      <c r="O7" s="15"/>
      <c r="P7" s="15"/>
      <c r="Q7" s="15"/>
      <c r="R7" s="98"/>
      <c r="S7" s="99"/>
      <c r="T7" s="99"/>
      <c r="U7" s="99"/>
      <c r="V7" s="15"/>
      <c r="W7" s="15"/>
      <c r="X7" s="15"/>
      <c r="Y7" s="15"/>
      <c r="Z7" s="15"/>
      <c r="AA7" s="15"/>
      <c r="AB7" s="15"/>
      <c r="AC7" s="15"/>
      <c r="AD7" s="15"/>
      <c r="AE7" s="22"/>
      <c r="AF7" s="387"/>
      <c r="AG7" s="387"/>
      <c r="AH7" s="387"/>
      <c r="AI7" s="387"/>
      <c r="AJ7" s="387"/>
      <c r="AK7" s="387"/>
      <c r="AL7" s="13"/>
      <c r="AM7" s="13"/>
      <c r="AN7" s="13"/>
      <c r="AO7" s="13"/>
    </row>
    <row r="8" spans="1:41" s="20" customFormat="1" ht="15" x14ac:dyDescent="0.2">
      <c r="A8" s="13"/>
      <c r="B8" s="86" t="s">
        <v>180</v>
      </c>
      <c r="C8" s="23"/>
      <c r="D8" s="23"/>
      <c r="E8" s="23"/>
      <c r="F8" s="23"/>
      <c r="G8" s="23"/>
      <c r="H8" s="23"/>
      <c r="I8" s="15"/>
      <c r="J8" s="15"/>
      <c r="K8" s="15"/>
      <c r="L8" s="15"/>
      <c r="M8" s="15"/>
      <c r="N8" s="15"/>
      <c r="O8" s="15"/>
      <c r="P8" s="15"/>
      <c r="Q8" s="15"/>
      <c r="R8" s="98"/>
      <c r="S8" s="99"/>
      <c r="T8" s="99"/>
      <c r="U8" s="99"/>
      <c r="V8" s="15"/>
      <c r="W8" s="15"/>
      <c r="X8" s="15"/>
      <c r="Y8" s="15"/>
      <c r="Z8" s="15"/>
      <c r="AA8" s="15"/>
      <c r="AB8" s="15"/>
      <c r="AC8" s="15"/>
      <c r="AD8" s="15"/>
      <c r="AE8" s="22"/>
      <c r="AF8" s="387" t="s">
        <v>3</v>
      </c>
      <c r="AG8" s="387"/>
      <c r="AH8" s="387"/>
      <c r="AI8" s="387"/>
      <c r="AJ8" s="387"/>
      <c r="AK8" s="387"/>
      <c r="AL8" s="13"/>
      <c r="AM8" s="13"/>
      <c r="AN8" s="13"/>
      <c r="AO8" s="13"/>
    </row>
    <row r="9" spans="1:41" s="20" customFormat="1" ht="15" x14ac:dyDescent="0.2">
      <c r="A9" s="13"/>
      <c r="B9" s="36"/>
      <c r="C9" s="23"/>
      <c r="D9" s="23"/>
      <c r="E9" s="23"/>
      <c r="F9" s="23"/>
      <c r="G9" s="23"/>
      <c r="H9" s="23"/>
      <c r="I9" s="15"/>
      <c r="J9" s="15"/>
      <c r="K9" s="15"/>
      <c r="L9" s="15"/>
      <c r="M9" s="15"/>
      <c r="N9" s="15"/>
      <c r="O9" s="15"/>
      <c r="P9" s="15"/>
      <c r="Q9" s="15"/>
      <c r="R9" s="98"/>
      <c r="S9" s="99"/>
      <c r="T9" s="99"/>
      <c r="U9" s="99"/>
      <c r="V9" s="15"/>
      <c r="W9" s="15"/>
      <c r="X9" s="15"/>
      <c r="Y9" s="15"/>
      <c r="Z9" s="15"/>
      <c r="AA9" s="15"/>
      <c r="AB9" s="15"/>
      <c r="AC9" s="15"/>
      <c r="AD9" s="15"/>
      <c r="AE9" s="22"/>
      <c r="AF9" s="387" t="s">
        <v>112</v>
      </c>
      <c r="AG9" s="387"/>
      <c r="AH9" s="387"/>
      <c r="AI9" s="387"/>
      <c r="AJ9" s="387"/>
      <c r="AK9" s="387"/>
      <c r="AL9" s="13"/>
      <c r="AM9" s="13"/>
      <c r="AN9" s="13"/>
      <c r="AO9" s="13"/>
    </row>
    <row r="10" spans="1:41" s="20" customFormat="1" ht="35.25" customHeight="1" x14ac:dyDescent="0.2">
      <c r="A10" s="13"/>
      <c r="B10" s="36"/>
      <c r="C10" s="23"/>
      <c r="D10" s="23"/>
      <c r="E10" s="23"/>
      <c r="F10" s="23"/>
      <c r="G10" s="23"/>
      <c r="H10" s="23"/>
      <c r="I10" s="15"/>
      <c r="J10" s="15"/>
      <c r="K10" s="15"/>
      <c r="L10" s="15"/>
      <c r="M10" s="15"/>
      <c r="N10" s="15"/>
      <c r="O10" s="15"/>
      <c r="P10" s="15"/>
      <c r="Q10" s="15"/>
      <c r="R10" s="98"/>
      <c r="S10" s="99"/>
      <c r="T10" s="99"/>
      <c r="U10" s="99"/>
      <c r="V10" s="15"/>
      <c r="W10" s="15"/>
      <c r="X10" s="15"/>
      <c r="Y10" s="15"/>
      <c r="Z10" s="15"/>
      <c r="AA10" s="15"/>
      <c r="AB10" s="15"/>
      <c r="AC10" s="15"/>
      <c r="AD10" s="15"/>
      <c r="AE10" s="22"/>
      <c r="AF10" s="22"/>
      <c r="AG10" s="22"/>
      <c r="AH10" s="22"/>
      <c r="AI10" s="22"/>
      <c r="AJ10" s="22"/>
      <c r="AK10" s="22"/>
      <c r="AL10" s="13"/>
      <c r="AM10" s="13"/>
      <c r="AN10" s="13"/>
      <c r="AO10" s="13"/>
    </row>
    <row r="11" spans="1:41" s="29" customFormat="1" ht="12.75" customHeight="1" x14ac:dyDescent="0.2">
      <c r="A11" s="424" t="s">
        <v>4</v>
      </c>
      <c r="B11" s="427" t="s">
        <v>77</v>
      </c>
      <c r="C11" s="355" t="s">
        <v>30</v>
      </c>
      <c r="D11" s="355"/>
      <c r="E11" s="355"/>
      <c r="F11" s="355"/>
      <c r="G11" s="355"/>
      <c r="H11" s="355"/>
      <c r="I11" s="355"/>
      <c r="J11" s="355"/>
      <c r="K11" s="355"/>
      <c r="L11" s="355"/>
      <c r="M11" s="355"/>
      <c r="N11" s="355"/>
      <c r="O11" s="355"/>
      <c r="P11" s="355"/>
      <c r="Q11" s="356"/>
      <c r="R11" s="429" t="s">
        <v>94</v>
      </c>
      <c r="S11" s="430"/>
      <c r="T11" s="430"/>
      <c r="U11" s="430"/>
      <c r="V11" s="431"/>
      <c r="W11" s="363" t="s">
        <v>44</v>
      </c>
      <c r="X11" s="373"/>
      <c r="Y11" s="373"/>
      <c r="Z11" s="373"/>
      <c r="AA11" s="373"/>
      <c r="AB11" s="373"/>
      <c r="AC11" s="373"/>
      <c r="AD11" s="373"/>
      <c r="AE11" s="373"/>
      <c r="AF11" s="373"/>
      <c r="AG11" s="373"/>
      <c r="AH11" s="373"/>
      <c r="AI11" s="373"/>
      <c r="AJ11" s="373"/>
      <c r="AK11" s="373"/>
      <c r="AL11" s="28"/>
      <c r="AM11" s="28"/>
      <c r="AN11" s="28"/>
      <c r="AO11" s="28"/>
    </row>
    <row r="12" spans="1:41" s="29" customFormat="1" ht="21" customHeight="1" x14ac:dyDescent="0.2">
      <c r="A12" s="425"/>
      <c r="B12" s="428"/>
      <c r="C12" s="377" t="s">
        <v>31</v>
      </c>
      <c r="D12" s="377"/>
      <c r="E12" s="377"/>
      <c r="F12" s="378"/>
      <c r="G12" s="354" t="s">
        <v>33</v>
      </c>
      <c r="H12" s="355"/>
      <c r="I12" s="355"/>
      <c r="J12" s="384"/>
      <c r="K12" s="354" t="s">
        <v>36</v>
      </c>
      <c r="L12" s="355"/>
      <c r="M12" s="355"/>
      <c r="N12" s="355"/>
      <c r="O12" s="356"/>
      <c r="P12" s="108"/>
      <c r="Q12" s="93"/>
      <c r="R12" s="432"/>
      <c r="S12" s="433"/>
      <c r="T12" s="433"/>
      <c r="U12" s="433"/>
      <c r="V12" s="434"/>
      <c r="W12" s="355" t="s">
        <v>31</v>
      </c>
      <c r="X12" s="355"/>
      <c r="Y12" s="355"/>
      <c r="Z12" s="356"/>
      <c r="AA12" s="354" t="s">
        <v>33</v>
      </c>
      <c r="AB12" s="355"/>
      <c r="AC12" s="355"/>
      <c r="AD12" s="384"/>
      <c r="AE12" s="354" t="s">
        <v>36</v>
      </c>
      <c r="AF12" s="355"/>
      <c r="AG12" s="355"/>
      <c r="AH12" s="355"/>
      <c r="AI12" s="356"/>
      <c r="AJ12" s="108"/>
      <c r="AK12" s="93"/>
      <c r="AL12" s="28"/>
      <c r="AM12" s="28"/>
      <c r="AN12" s="28"/>
      <c r="AO12" s="28"/>
    </row>
    <row r="13" spans="1:41" s="31" customFormat="1" ht="23.25" customHeight="1" x14ac:dyDescent="0.2">
      <c r="A13" s="425"/>
      <c r="B13" s="435" t="s">
        <v>66</v>
      </c>
      <c r="C13" s="357" t="s">
        <v>28</v>
      </c>
      <c r="D13" s="351" t="s">
        <v>29</v>
      </c>
      <c r="E13" s="351" t="s">
        <v>32</v>
      </c>
      <c r="F13" s="351" t="s">
        <v>45</v>
      </c>
      <c r="G13" s="351" t="s">
        <v>28</v>
      </c>
      <c r="H13" s="351" t="s">
        <v>29</v>
      </c>
      <c r="I13" s="374" t="s">
        <v>34</v>
      </c>
      <c r="J13" s="351" t="s">
        <v>35</v>
      </c>
      <c r="K13" s="357" t="s">
        <v>28</v>
      </c>
      <c r="L13" s="351" t="s">
        <v>29</v>
      </c>
      <c r="M13" s="351" t="s">
        <v>37</v>
      </c>
      <c r="N13" s="351" t="s">
        <v>162</v>
      </c>
      <c r="O13" s="351" t="s">
        <v>38</v>
      </c>
      <c r="P13" s="105"/>
      <c r="Q13" s="351" t="s">
        <v>81</v>
      </c>
      <c r="R13" s="364" t="s">
        <v>39</v>
      </c>
      <c r="S13" s="364" t="s">
        <v>40</v>
      </c>
      <c r="T13" s="364" t="s">
        <v>41</v>
      </c>
      <c r="U13" s="437" t="s">
        <v>114</v>
      </c>
      <c r="V13" s="427" t="s">
        <v>42</v>
      </c>
      <c r="W13" s="357" t="s">
        <v>28</v>
      </c>
      <c r="X13" s="351" t="s">
        <v>29</v>
      </c>
      <c r="Y13" s="351" t="s">
        <v>32</v>
      </c>
      <c r="Z13" s="351" t="s">
        <v>45</v>
      </c>
      <c r="AA13" s="351" t="s">
        <v>28</v>
      </c>
      <c r="AB13" s="351" t="s">
        <v>29</v>
      </c>
      <c r="AC13" s="374" t="s">
        <v>34</v>
      </c>
      <c r="AD13" s="351" t="s">
        <v>35</v>
      </c>
      <c r="AE13" s="357" t="s">
        <v>28</v>
      </c>
      <c r="AF13" s="351" t="s">
        <v>29</v>
      </c>
      <c r="AG13" s="351" t="s">
        <v>37</v>
      </c>
      <c r="AH13" s="351" t="s">
        <v>162</v>
      </c>
      <c r="AI13" s="351" t="s">
        <v>38</v>
      </c>
      <c r="AJ13" s="105"/>
      <c r="AK13" s="351" t="s">
        <v>81</v>
      </c>
      <c r="AL13" s="30"/>
      <c r="AM13" s="30"/>
      <c r="AN13" s="30"/>
      <c r="AO13" s="30"/>
    </row>
    <row r="14" spans="1:41" s="31" customFormat="1" ht="15" x14ac:dyDescent="0.2">
      <c r="A14" s="425"/>
      <c r="B14" s="435"/>
      <c r="C14" s="358"/>
      <c r="D14" s="352"/>
      <c r="E14" s="352"/>
      <c r="F14" s="352"/>
      <c r="G14" s="352"/>
      <c r="H14" s="352"/>
      <c r="I14" s="375"/>
      <c r="J14" s="352"/>
      <c r="K14" s="358"/>
      <c r="L14" s="352"/>
      <c r="M14" s="352"/>
      <c r="N14" s="352"/>
      <c r="O14" s="352"/>
      <c r="P14" s="106"/>
      <c r="Q14" s="352"/>
      <c r="R14" s="365"/>
      <c r="S14" s="365"/>
      <c r="T14" s="365"/>
      <c r="U14" s="438"/>
      <c r="V14" s="435"/>
      <c r="W14" s="358"/>
      <c r="X14" s="352"/>
      <c r="Y14" s="352"/>
      <c r="Z14" s="352"/>
      <c r="AA14" s="352"/>
      <c r="AB14" s="352"/>
      <c r="AC14" s="375"/>
      <c r="AD14" s="352"/>
      <c r="AE14" s="358"/>
      <c r="AF14" s="352"/>
      <c r="AG14" s="352"/>
      <c r="AH14" s="352"/>
      <c r="AI14" s="352"/>
      <c r="AJ14" s="106"/>
      <c r="AK14" s="352"/>
      <c r="AL14" s="30"/>
      <c r="AM14" s="30"/>
      <c r="AN14" s="30"/>
      <c r="AO14" s="30"/>
    </row>
    <row r="15" spans="1:41" s="31" customFormat="1" ht="71.25" customHeight="1" x14ac:dyDescent="0.2">
      <c r="A15" s="426"/>
      <c r="B15" s="21"/>
      <c r="C15" s="359"/>
      <c r="D15" s="353"/>
      <c r="E15" s="353"/>
      <c r="F15" s="353"/>
      <c r="G15" s="353"/>
      <c r="H15" s="353"/>
      <c r="I15" s="376"/>
      <c r="J15" s="353"/>
      <c r="K15" s="359"/>
      <c r="L15" s="353"/>
      <c r="M15" s="353"/>
      <c r="N15" s="353"/>
      <c r="O15" s="353"/>
      <c r="P15" s="107"/>
      <c r="Q15" s="353"/>
      <c r="R15" s="366"/>
      <c r="S15" s="366"/>
      <c r="T15" s="366"/>
      <c r="U15" s="439"/>
      <c r="V15" s="436"/>
      <c r="W15" s="359"/>
      <c r="X15" s="353"/>
      <c r="Y15" s="353"/>
      <c r="Z15" s="353"/>
      <c r="AA15" s="353"/>
      <c r="AB15" s="353"/>
      <c r="AC15" s="376"/>
      <c r="AD15" s="353"/>
      <c r="AE15" s="359"/>
      <c r="AF15" s="353"/>
      <c r="AG15" s="353"/>
      <c r="AH15" s="353"/>
      <c r="AI15" s="353"/>
      <c r="AJ15" s="107"/>
      <c r="AK15" s="353"/>
      <c r="AL15" s="30"/>
      <c r="AM15" s="30"/>
      <c r="AN15" s="30"/>
      <c r="AO15" s="30"/>
    </row>
    <row r="16" spans="1:41" s="31" customFormat="1" ht="18.75" customHeight="1" x14ac:dyDescent="0.2">
      <c r="A16" s="32"/>
      <c r="B16" s="21" t="s">
        <v>66</v>
      </c>
      <c r="C16" s="33"/>
      <c r="D16" s="21"/>
      <c r="E16" s="21"/>
      <c r="F16" s="21"/>
      <c r="G16" s="21"/>
      <c r="H16" s="39"/>
      <c r="I16" s="119">
        <f>SUM(I19:I33)</f>
        <v>13</v>
      </c>
      <c r="J16" s="81">
        <f>SUM(J19:J33)</f>
        <v>5.74</v>
      </c>
      <c r="K16" s="120"/>
      <c r="L16" s="119"/>
      <c r="M16" s="119"/>
      <c r="N16" s="119"/>
      <c r="O16" s="81">
        <f>O19+O20+O21+O22+O27+O31</f>
        <v>8.1280000000000001</v>
      </c>
      <c r="P16" s="119"/>
      <c r="Q16" s="21"/>
      <c r="R16" s="81">
        <f>R19+R20+R21+R22+R27+R31</f>
        <v>21.199855639999999</v>
      </c>
      <c r="S16" s="81"/>
      <c r="T16" s="81">
        <f>T19+T20+T21+T22+T27+T31</f>
        <v>6.5225203400000007</v>
      </c>
      <c r="U16" s="81">
        <f>U19+U20+U21+U22+U27+U31</f>
        <v>14.547957999999998</v>
      </c>
      <c r="V16" s="81">
        <f>V19+V20+V21+V22+V27+V31</f>
        <v>0.1293773</v>
      </c>
      <c r="W16" s="33"/>
      <c r="X16" s="21"/>
      <c r="Y16" s="21"/>
      <c r="Z16" s="21"/>
      <c r="AA16" s="21"/>
      <c r="AB16" s="21"/>
      <c r="AC16" s="34" t="s">
        <v>156</v>
      </c>
      <c r="AD16" s="84">
        <f>SUM(AD19:AD33)</f>
        <v>8.2199999999999989</v>
      </c>
      <c r="AE16" s="33"/>
      <c r="AF16" s="21"/>
      <c r="AG16" s="21"/>
      <c r="AH16" s="21"/>
      <c r="AI16" s="81">
        <f>AI19+AI20+AI21+AI22+AI27+AI31</f>
        <v>8.1280000000000001</v>
      </c>
      <c r="AJ16" s="84"/>
      <c r="AK16" s="83" t="s">
        <v>155</v>
      </c>
      <c r="AL16" s="30"/>
      <c r="AM16" s="30"/>
      <c r="AN16" s="30"/>
      <c r="AO16" s="30"/>
    </row>
    <row r="17" spans="1:41" s="20" customFormat="1" ht="35.450000000000003" customHeight="1" x14ac:dyDescent="0.2">
      <c r="A17" s="218" t="s">
        <v>209</v>
      </c>
      <c r="B17" s="315" t="s">
        <v>69</v>
      </c>
      <c r="C17" s="263"/>
      <c r="D17" s="263"/>
      <c r="E17" s="263"/>
      <c r="F17" s="263"/>
      <c r="G17" s="263"/>
      <c r="H17" s="263"/>
      <c r="I17" s="295">
        <f>I16</f>
        <v>13</v>
      </c>
      <c r="J17" s="296">
        <f>J16</f>
        <v>5.74</v>
      </c>
      <c r="K17" s="294"/>
      <c r="L17" s="294"/>
      <c r="M17" s="294"/>
      <c r="N17" s="294"/>
      <c r="O17" s="296">
        <f>O16</f>
        <v>8.1280000000000001</v>
      </c>
      <c r="P17" s="294"/>
      <c r="Q17" s="294"/>
      <c r="R17" s="296">
        <f>R16</f>
        <v>21.199855639999999</v>
      </c>
      <c r="S17" s="296"/>
      <c r="T17" s="296">
        <f>T16</f>
        <v>6.5225203400000007</v>
      </c>
      <c r="U17" s="296">
        <f>U16</f>
        <v>14.547957999999998</v>
      </c>
      <c r="V17" s="296">
        <f>V16</f>
        <v>0.1293773</v>
      </c>
      <c r="W17" s="294"/>
      <c r="X17" s="294"/>
      <c r="Y17" s="294"/>
      <c r="Z17" s="294"/>
      <c r="AA17" s="294"/>
      <c r="AB17" s="294"/>
      <c r="AC17" s="296" t="str">
        <f>AC16</f>
        <v>13/ТМ</v>
      </c>
      <c r="AD17" s="297">
        <f>AD16</f>
        <v>8.2199999999999989</v>
      </c>
      <c r="AE17" s="294"/>
      <c r="AF17" s="294"/>
      <c r="AG17" s="294"/>
      <c r="AH17" s="294"/>
      <c r="AI17" s="296">
        <f>AI16</f>
        <v>8.1280000000000001</v>
      </c>
      <c r="AJ17" s="296">
        <f>AJ16</f>
        <v>0</v>
      </c>
      <c r="AK17" s="296" t="str">
        <f>AK16</f>
        <v>10/10</v>
      </c>
      <c r="AL17" s="13"/>
      <c r="AM17" s="13"/>
      <c r="AN17" s="13"/>
      <c r="AO17" s="13"/>
    </row>
    <row r="18" spans="1:41" s="20" customFormat="1" ht="36.75" customHeight="1" x14ac:dyDescent="0.2">
      <c r="A18" s="218" t="s">
        <v>210</v>
      </c>
      <c r="B18" s="315" t="s">
        <v>16</v>
      </c>
      <c r="C18" s="263"/>
      <c r="D18" s="263"/>
      <c r="E18" s="263"/>
      <c r="F18" s="263"/>
      <c r="G18" s="263"/>
      <c r="H18" s="263"/>
      <c r="I18" s="295">
        <f>I16</f>
        <v>13</v>
      </c>
      <c r="J18" s="296">
        <f>J16</f>
        <v>5.74</v>
      </c>
      <c r="K18" s="294"/>
      <c r="L18" s="294"/>
      <c r="M18" s="294"/>
      <c r="N18" s="294"/>
      <c r="O18" s="296">
        <f>O16</f>
        <v>8.1280000000000001</v>
      </c>
      <c r="P18" s="294"/>
      <c r="Q18" s="294"/>
      <c r="R18" s="296">
        <f>R16</f>
        <v>21.199855639999999</v>
      </c>
      <c r="S18" s="296"/>
      <c r="T18" s="296">
        <f>T16</f>
        <v>6.5225203400000007</v>
      </c>
      <c r="U18" s="296">
        <f>U16</f>
        <v>14.547957999999998</v>
      </c>
      <c r="V18" s="296">
        <f>V16</f>
        <v>0.1293773</v>
      </c>
      <c r="W18" s="294"/>
      <c r="X18" s="294"/>
      <c r="Y18" s="294"/>
      <c r="Z18" s="294"/>
      <c r="AA18" s="294"/>
      <c r="AB18" s="294"/>
      <c r="AC18" s="296" t="str">
        <f>AC16</f>
        <v>13/ТМ</v>
      </c>
      <c r="AD18" s="297">
        <f>AD16</f>
        <v>8.2199999999999989</v>
      </c>
      <c r="AE18" s="294"/>
      <c r="AF18" s="294"/>
      <c r="AG18" s="294"/>
      <c r="AH18" s="294"/>
      <c r="AI18" s="296">
        <f>AI16</f>
        <v>8.1280000000000001</v>
      </c>
      <c r="AJ18" s="296">
        <f>AJ16</f>
        <v>0</v>
      </c>
      <c r="AK18" s="296" t="str">
        <f>AK16</f>
        <v>10/10</v>
      </c>
      <c r="AL18" s="13"/>
      <c r="AM18" s="13"/>
      <c r="AN18" s="13"/>
      <c r="AO18" s="13"/>
    </row>
    <row r="19" spans="1:41" s="201" customFormat="1" ht="60" customHeight="1" x14ac:dyDescent="0.2">
      <c r="A19" s="217" t="s">
        <v>13</v>
      </c>
      <c r="B19" s="316" t="s">
        <v>285</v>
      </c>
      <c r="C19" s="298"/>
      <c r="D19" s="299"/>
      <c r="E19" s="299"/>
      <c r="F19" s="299"/>
      <c r="G19" s="299"/>
      <c r="H19" s="299"/>
      <c r="I19" s="300">
        <v>8</v>
      </c>
      <c r="J19" s="300">
        <v>4.12</v>
      </c>
      <c r="K19" s="300"/>
      <c r="L19" s="300"/>
      <c r="M19" s="298"/>
      <c r="N19" s="298"/>
      <c r="O19" s="298"/>
      <c r="P19" s="298"/>
      <c r="Q19" s="300"/>
      <c r="R19" s="301">
        <v>3.7652655400000001</v>
      </c>
      <c r="S19" s="301"/>
      <c r="T19" s="302">
        <f>R19-U19-V19</f>
        <v>0.50889784000000027</v>
      </c>
      <c r="U19" s="301">
        <v>3.1767509999999999</v>
      </c>
      <c r="V19" s="301">
        <v>7.9616699999999999E-2</v>
      </c>
      <c r="W19" s="300"/>
      <c r="X19" s="300"/>
      <c r="Y19" s="300"/>
      <c r="Z19" s="300"/>
      <c r="AA19" s="298">
        <v>2015</v>
      </c>
      <c r="AB19" s="300"/>
      <c r="AC19" s="300" t="s">
        <v>158</v>
      </c>
      <c r="AD19" s="300">
        <v>6.52</v>
      </c>
      <c r="AE19" s="298"/>
      <c r="AF19" s="300"/>
      <c r="AG19" s="300"/>
      <c r="AH19" s="300"/>
      <c r="AI19" s="303"/>
      <c r="AJ19" s="303"/>
      <c r="AK19" s="300"/>
      <c r="AL19" s="222"/>
      <c r="AM19" s="222"/>
      <c r="AN19" s="222"/>
      <c r="AO19" s="222"/>
    </row>
    <row r="20" spans="1:41" s="201" customFormat="1" ht="33.75" customHeight="1" x14ac:dyDescent="0.2">
      <c r="A20" s="217" t="s">
        <v>21</v>
      </c>
      <c r="B20" s="316" t="s">
        <v>286</v>
      </c>
      <c r="C20" s="298"/>
      <c r="D20" s="299"/>
      <c r="E20" s="299"/>
      <c r="F20" s="299"/>
      <c r="G20" s="299"/>
      <c r="H20" s="299"/>
      <c r="I20" s="300">
        <v>5</v>
      </c>
      <c r="J20" s="300">
        <v>1.62</v>
      </c>
      <c r="K20" s="300"/>
      <c r="L20" s="300"/>
      <c r="M20" s="298"/>
      <c r="N20" s="298"/>
      <c r="O20" s="298"/>
      <c r="P20" s="298"/>
      <c r="Q20" s="300"/>
      <c r="R20" s="301">
        <v>2.1353539600000002</v>
      </c>
      <c r="S20" s="301"/>
      <c r="T20" s="302">
        <f>R20-U20-V20</f>
        <v>0.32900436000000027</v>
      </c>
      <c r="U20" s="301">
        <v>1.756589</v>
      </c>
      <c r="V20" s="301">
        <v>4.9760600000000002E-2</v>
      </c>
      <c r="W20" s="300"/>
      <c r="X20" s="300"/>
      <c r="Y20" s="300"/>
      <c r="Z20" s="300"/>
      <c r="AA20" s="298">
        <v>2015</v>
      </c>
      <c r="AB20" s="300"/>
      <c r="AC20" s="300" t="s">
        <v>154</v>
      </c>
      <c r="AD20" s="304">
        <v>1.7</v>
      </c>
      <c r="AE20" s="298"/>
      <c r="AF20" s="300"/>
      <c r="AG20" s="300"/>
      <c r="AH20" s="300"/>
      <c r="AI20" s="303"/>
      <c r="AJ20" s="303"/>
      <c r="AK20" s="300"/>
      <c r="AL20" s="222"/>
      <c r="AM20" s="222"/>
      <c r="AN20" s="222"/>
      <c r="AO20" s="222"/>
    </row>
    <row r="21" spans="1:41" s="201" customFormat="1" ht="106.5" customHeight="1" x14ac:dyDescent="0.2">
      <c r="A21" s="217" t="s">
        <v>211</v>
      </c>
      <c r="B21" s="316" t="s">
        <v>287</v>
      </c>
      <c r="C21" s="298"/>
      <c r="D21" s="299"/>
      <c r="E21" s="299"/>
      <c r="F21" s="299"/>
      <c r="G21" s="299"/>
      <c r="H21" s="299"/>
      <c r="I21" s="300"/>
      <c r="J21" s="300"/>
      <c r="K21" s="300"/>
      <c r="L21" s="300"/>
      <c r="M21" s="298"/>
      <c r="N21" s="298"/>
      <c r="O21" s="298"/>
      <c r="P21" s="298"/>
      <c r="Q21" s="305" t="s">
        <v>155</v>
      </c>
      <c r="R21" s="301">
        <v>1.69654382</v>
      </c>
      <c r="S21" s="301"/>
      <c r="T21" s="302">
        <f>R21-U21</f>
        <v>0.28070181999999999</v>
      </c>
      <c r="U21" s="301">
        <v>1.415842</v>
      </c>
      <c r="V21" s="301"/>
      <c r="W21" s="300"/>
      <c r="X21" s="300"/>
      <c r="Y21" s="300"/>
      <c r="Z21" s="300"/>
      <c r="AA21" s="298">
        <v>2015</v>
      </c>
      <c r="AB21" s="300"/>
      <c r="AC21" s="300"/>
      <c r="AD21" s="300"/>
      <c r="AE21" s="298"/>
      <c r="AF21" s="300"/>
      <c r="AG21" s="300"/>
      <c r="AH21" s="300"/>
      <c r="AI21" s="303"/>
      <c r="AJ21" s="303"/>
      <c r="AK21" s="305" t="s">
        <v>155</v>
      </c>
      <c r="AL21" s="222"/>
      <c r="AM21" s="222"/>
      <c r="AN21" s="222"/>
      <c r="AO21" s="222"/>
    </row>
    <row r="22" spans="1:41" s="201" customFormat="1" ht="29.25" customHeight="1" x14ac:dyDescent="0.2">
      <c r="A22" s="217">
        <v>4</v>
      </c>
      <c r="B22" s="317" t="s">
        <v>288</v>
      </c>
      <c r="C22" s="299"/>
      <c r="D22" s="299"/>
      <c r="E22" s="299"/>
      <c r="F22" s="299"/>
      <c r="G22" s="299"/>
      <c r="H22" s="299"/>
      <c r="I22" s="300"/>
      <c r="J22" s="300"/>
      <c r="K22" s="300"/>
      <c r="L22" s="300"/>
      <c r="M22" s="300"/>
      <c r="N22" s="301"/>
      <c r="O22" s="301">
        <f>SUM(O23:O26)</f>
        <v>2.92</v>
      </c>
      <c r="P22" s="301"/>
      <c r="Q22" s="301"/>
      <c r="R22" s="301">
        <f>SUM(R23:R26)</f>
        <v>4.4470860000000005</v>
      </c>
      <c r="S22" s="301"/>
      <c r="T22" s="301">
        <f>SUM(T23:T26)</f>
        <v>2.201133</v>
      </c>
      <c r="U22" s="301">
        <f>SUM(U23:U26)</f>
        <v>2.2459530000000001</v>
      </c>
      <c r="V22" s="301"/>
      <c r="W22" s="301"/>
      <c r="X22" s="301"/>
      <c r="Y22" s="301"/>
      <c r="Z22" s="301"/>
      <c r="AA22" s="301"/>
      <c r="AB22" s="301"/>
      <c r="AC22" s="301"/>
      <c r="AD22" s="301"/>
      <c r="AE22" s="301"/>
      <c r="AF22" s="301"/>
      <c r="AG22" s="301"/>
      <c r="AH22" s="301"/>
      <c r="AI22" s="301">
        <f>SUM(AI23:AI26)</f>
        <v>2.92</v>
      </c>
      <c r="AJ22" s="300"/>
      <c r="AK22" s="300"/>
      <c r="AL22" s="222"/>
      <c r="AM22" s="222"/>
      <c r="AN22" s="222"/>
      <c r="AO22" s="222"/>
    </row>
    <row r="23" spans="1:41" s="20" customFormat="1" ht="30" customHeight="1" x14ac:dyDescent="0.2">
      <c r="A23" s="216" t="s">
        <v>217</v>
      </c>
      <c r="B23" s="318" t="s">
        <v>251</v>
      </c>
      <c r="C23" s="262"/>
      <c r="D23" s="263"/>
      <c r="E23" s="263"/>
      <c r="F23" s="263"/>
      <c r="G23" s="263"/>
      <c r="H23" s="263"/>
      <c r="I23" s="264"/>
      <c r="J23" s="264"/>
      <c r="K23" s="264">
        <v>1989</v>
      </c>
      <c r="L23" s="264">
        <v>20</v>
      </c>
      <c r="M23" s="262"/>
      <c r="N23" s="262" t="s">
        <v>189</v>
      </c>
      <c r="O23" s="262">
        <v>0.6</v>
      </c>
      <c r="P23" s="262"/>
      <c r="Q23" s="306"/>
      <c r="R23" s="292">
        <v>0.94975100000000001</v>
      </c>
      <c r="S23" s="266"/>
      <c r="T23" s="292">
        <f>R23-U23</f>
        <v>0.50941800000000004</v>
      </c>
      <c r="U23" s="266">
        <v>0.44033299999999997</v>
      </c>
      <c r="V23" s="266"/>
      <c r="W23" s="264"/>
      <c r="X23" s="264"/>
      <c r="Y23" s="264"/>
      <c r="Z23" s="264"/>
      <c r="AA23" s="262"/>
      <c r="AB23" s="264"/>
      <c r="AC23" s="264"/>
      <c r="AD23" s="264"/>
      <c r="AE23" s="262">
        <v>2015</v>
      </c>
      <c r="AF23" s="264">
        <v>25</v>
      </c>
      <c r="AG23" s="264"/>
      <c r="AH23" s="262" t="s">
        <v>193</v>
      </c>
      <c r="AI23" s="262">
        <v>0.6</v>
      </c>
      <c r="AJ23" s="262"/>
      <c r="AK23" s="306"/>
      <c r="AL23" s="13"/>
      <c r="AM23" s="13"/>
      <c r="AN23" s="13"/>
      <c r="AO23" s="13"/>
    </row>
    <row r="24" spans="1:41" s="20" customFormat="1" ht="38.25" customHeight="1" x14ac:dyDescent="0.2">
      <c r="A24" s="216" t="s">
        <v>218</v>
      </c>
      <c r="B24" s="318" t="s">
        <v>252</v>
      </c>
      <c r="C24" s="262"/>
      <c r="D24" s="263"/>
      <c r="E24" s="263"/>
      <c r="F24" s="263"/>
      <c r="G24" s="263"/>
      <c r="H24" s="263"/>
      <c r="I24" s="264"/>
      <c r="J24" s="264"/>
      <c r="K24" s="264">
        <v>1988</v>
      </c>
      <c r="L24" s="264">
        <v>20</v>
      </c>
      <c r="M24" s="262"/>
      <c r="N24" s="262" t="s">
        <v>189</v>
      </c>
      <c r="O24" s="262">
        <v>0.45</v>
      </c>
      <c r="P24" s="262"/>
      <c r="Q24" s="306"/>
      <c r="R24" s="292">
        <v>0.719692</v>
      </c>
      <c r="S24" s="266"/>
      <c r="T24" s="292">
        <f>R24-U24</f>
        <v>0.38769799999999999</v>
      </c>
      <c r="U24" s="266">
        <v>0.33199400000000001</v>
      </c>
      <c r="V24" s="266"/>
      <c r="W24" s="264"/>
      <c r="X24" s="264"/>
      <c r="Y24" s="264"/>
      <c r="Z24" s="264"/>
      <c r="AA24" s="262"/>
      <c r="AB24" s="264"/>
      <c r="AC24" s="264"/>
      <c r="AD24" s="264"/>
      <c r="AE24" s="262">
        <v>2015</v>
      </c>
      <c r="AF24" s="264">
        <v>25</v>
      </c>
      <c r="AG24" s="264"/>
      <c r="AH24" s="262" t="s">
        <v>193</v>
      </c>
      <c r="AI24" s="262">
        <v>0.45</v>
      </c>
      <c r="AJ24" s="262"/>
      <c r="AK24" s="306"/>
      <c r="AL24" s="13"/>
      <c r="AM24" s="13"/>
      <c r="AN24" s="13"/>
      <c r="AO24" s="13"/>
    </row>
    <row r="25" spans="1:41" s="20" customFormat="1" ht="30" x14ac:dyDescent="0.2">
      <c r="A25" s="216" t="s">
        <v>219</v>
      </c>
      <c r="B25" s="318" t="s">
        <v>253</v>
      </c>
      <c r="C25" s="262"/>
      <c r="D25" s="263"/>
      <c r="E25" s="263"/>
      <c r="F25" s="263"/>
      <c r="G25" s="263"/>
      <c r="H25" s="263"/>
      <c r="I25" s="264"/>
      <c r="J25" s="264"/>
      <c r="K25" s="264">
        <v>1988</v>
      </c>
      <c r="L25" s="264">
        <v>20</v>
      </c>
      <c r="M25" s="262"/>
      <c r="N25" s="262" t="s">
        <v>190</v>
      </c>
      <c r="O25" s="262">
        <v>0.9</v>
      </c>
      <c r="P25" s="262"/>
      <c r="Q25" s="306"/>
      <c r="R25" s="292">
        <v>1.393275</v>
      </c>
      <c r="S25" s="266"/>
      <c r="T25" s="292">
        <f>R25-U25</f>
        <v>0.73487000000000002</v>
      </c>
      <c r="U25" s="266">
        <v>0.65840500000000002</v>
      </c>
      <c r="V25" s="266"/>
      <c r="W25" s="264"/>
      <c r="X25" s="264"/>
      <c r="Y25" s="264"/>
      <c r="Z25" s="264"/>
      <c r="AA25" s="262"/>
      <c r="AB25" s="264"/>
      <c r="AC25" s="264"/>
      <c r="AD25" s="264"/>
      <c r="AE25" s="262">
        <v>2015</v>
      </c>
      <c r="AF25" s="264">
        <v>25</v>
      </c>
      <c r="AG25" s="264"/>
      <c r="AH25" s="262" t="s">
        <v>193</v>
      </c>
      <c r="AI25" s="262">
        <v>0.9</v>
      </c>
      <c r="AJ25" s="262"/>
      <c r="AK25" s="306"/>
      <c r="AL25" s="13"/>
      <c r="AM25" s="13"/>
      <c r="AN25" s="13"/>
      <c r="AO25" s="13"/>
    </row>
    <row r="26" spans="1:41" s="20" customFormat="1" ht="31.5" customHeight="1" x14ac:dyDescent="0.2">
      <c r="A26" s="216" t="s">
        <v>220</v>
      </c>
      <c r="B26" s="318" t="s">
        <v>254</v>
      </c>
      <c r="C26" s="262"/>
      <c r="D26" s="263"/>
      <c r="E26" s="263"/>
      <c r="F26" s="263"/>
      <c r="G26" s="263"/>
      <c r="H26" s="263"/>
      <c r="I26" s="264"/>
      <c r="J26" s="264"/>
      <c r="K26" s="264">
        <v>1977</v>
      </c>
      <c r="L26" s="264">
        <v>20</v>
      </c>
      <c r="M26" s="262"/>
      <c r="N26" s="262" t="s">
        <v>189</v>
      </c>
      <c r="O26" s="262">
        <v>0.97</v>
      </c>
      <c r="P26" s="262"/>
      <c r="Q26" s="306"/>
      <c r="R26" s="292">
        <v>1.384368</v>
      </c>
      <c r="S26" s="266"/>
      <c r="T26" s="292">
        <f>R26-U26</f>
        <v>0.56914700000000007</v>
      </c>
      <c r="U26" s="266">
        <v>0.81522099999999997</v>
      </c>
      <c r="V26" s="266"/>
      <c r="W26" s="264"/>
      <c r="X26" s="264"/>
      <c r="Y26" s="264"/>
      <c r="Z26" s="264"/>
      <c r="AA26" s="262"/>
      <c r="AB26" s="264"/>
      <c r="AC26" s="264"/>
      <c r="AD26" s="264"/>
      <c r="AE26" s="262">
        <v>2015</v>
      </c>
      <c r="AF26" s="264">
        <v>25</v>
      </c>
      <c r="AG26" s="264"/>
      <c r="AH26" s="262" t="s">
        <v>193</v>
      </c>
      <c r="AI26" s="262">
        <v>0.97</v>
      </c>
      <c r="AJ26" s="262"/>
      <c r="AK26" s="306"/>
      <c r="AL26" s="13"/>
      <c r="AM26" s="13"/>
      <c r="AN26" s="13"/>
      <c r="AO26" s="13"/>
    </row>
    <row r="27" spans="1:41" s="201" customFormat="1" ht="30" customHeight="1" x14ac:dyDescent="0.2">
      <c r="A27" s="217" t="s">
        <v>214</v>
      </c>
      <c r="B27" s="317" t="s">
        <v>289</v>
      </c>
      <c r="C27" s="299"/>
      <c r="D27" s="299"/>
      <c r="E27" s="299"/>
      <c r="F27" s="299"/>
      <c r="G27" s="299"/>
      <c r="H27" s="299"/>
      <c r="I27" s="300"/>
      <c r="J27" s="300"/>
      <c r="K27" s="300"/>
      <c r="L27" s="300"/>
      <c r="M27" s="300"/>
      <c r="N27" s="300"/>
      <c r="O27" s="301">
        <f>SUM(O28:O30)</f>
        <v>4.08</v>
      </c>
      <c r="P27" s="301"/>
      <c r="Q27" s="301"/>
      <c r="R27" s="301">
        <f>SUM(R28:R30)</f>
        <v>7.9783486400000001</v>
      </c>
      <c r="S27" s="301"/>
      <c r="T27" s="301">
        <f>SUM(T28:T30)</f>
        <v>2.7585486400000003</v>
      </c>
      <c r="U27" s="301">
        <f>SUM(U28:U30)</f>
        <v>5.2198000000000002</v>
      </c>
      <c r="V27" s="301"/>
      <c r="W27" s="301"/>
      <c r="X27" s="301"/>
      <c r="Y27" s="301"/>
      <c r="Z27" s="301"/>
      <c r="AA27" s="301"/>
      <c r="AB27" s="301"/>
      <c r="AC27" s="301"/>
      <c r="AD27" s="301"/>
      <c r="AE27" s="301"/>
      <c r="AF27" s="301"/>
      <c r="AG27" s="301"/>
      <c r="AH27" s="301"/>
      <c r="AI27" s="301">
        <f>SUM(AI28:AI30)</f>
        <v>4.08</v>
      </c>
      <c r="AJ27" s="301"/>
      <c r="AK27" s="301"/>
      <c r="AL27" s="222"/>
      <c r="AM27" s="222"/>
      <c r="AN27" s="222"/>
      <c r="AO27" s="222"/>
    </row>
    <row r="28" spans="1:41" s="20" customFormat="1" ht="59.25" customHeight="1" x14ac:dyDescent="0.2">
      <c r="A28" s="216" t="s">
        <v>221</v>
      </c>
      <c r="B28" s="318" t="s">
        <v>255</v>
      </c>
      <c r="C28" s="262"/>
      <c r="D28" s="263"/>
      <c r="E28" s="263"/>
      <c r="F28" s="263"/>
      <c r="G28" s="263"/>
      <c r="H28" s="263"/>
      <c r="I28" s="264"/>
      <c r="J28" s="264"/>
      <c r="K28" s="264">
        <v>1988</v>
      </c>
      <c r="L28" s="264">
        <v>15</v>
      </c>
      <c r="M28" s="262" t="s">
        <v>290</v>
      </c>
      <c r="N28" s="262" t="s">
        <v>170</v>
      </c>
      <c r="O28" s="262">
        <v>1.355</v>
      </c>
      <c r="P28" s="262"/>
      <c r="Q28" s="264"/>
      <c r="R28" s="292">
        <v>2.67708016</v>
      </c>
      <c r="S28" s="266"/>
      <c r="T28" s="292">
        <f>R28-U28</f>
        <v>0.69740716000000003</v>
      </c>
      <c r="U28" s="266">
        <v>1.979673</v>
      </c>
      <c r="V28" s="266"/>
      <c r="W28" s="264"/>
      <c r="X28" s="264"/>
      <c r="Y28" s="264"/>
      <c r="Z28" s="264"/>
      <c r="AA28" s="262"/>
      <c r="AB28" s="264"/>
      <c r="AC28" s="264"/>
      <c r="AD28" s="264"/>
      <c r="AE28" s="262">
        <v>2015</v>
      </c>
      <c r="AF28" s="264">
        <v>20</v>
      </c>
      <c r="AG28" s="264" t="s">
        <v>76</v>
      </c>
      <c r="AH28" s="262" t="s">
        <v>177</v>
      </c>
      <c r="AI28" s="292">
        <v>1.355</v>
      </c>
      <c r="AJ28" s="292"/>
      <c r="AK28" s="264"/>
      <c r="AL28" s="13"/>
      <c r="AM28" s="13"/>
      <c r="AN28" s="13"/>
      <c r="AO28" s="13"/>
    </row>
    <row r="29" spans="1:41" s="20" customFormat="1" ht="54.75" customHeight="1" x14ac:dyDescent="0.2">
      <c r="A29" s="216" t="s">
        <v>225</v>
      </c>
      <c r="B29" s="318" t="s">
        <v>282</v>
      </c>
      <c r="C29" s="262"/>
      <c r="D29" s="263"/>
      <c r="E29" s="263"/>
      <c r="F29" s="263"/>
      <c r="G29" s="263"/>
      <c r="H29" s="263"/>
      <c r="I29" s="264"/>
      <c r="J29" s="264"/>
      <c r="K29" s="264">
        <v>1980</v>
      </c>
      <c r="L29" s="264">
        <v>15</v>
      </c>
      <c r="M29" s="262" t="s">
        <v>290</v>
      </c>
      <c r="N29" s="262" t="s">
        <v>165</v>
      </c>
      <c r="O29" s="262">
        <v>0.96499999999999997</v>
      </c>
      <c r="P29" s="262"/>
      <c r="Q29" s="264"/>
      <c r="R29" s="292">
        <v>1.9125864800000001</v>
      </c>
      <c r="S29" s="266"/>
      <c r="T29" s="292">
        <f>R29-U29</f>
        <v>0.49356348000000017</v>
      </c>
      <c r="U29" s="266">
        <v>1.4190229999999999</v>
      </c>
      <c r="V29" s="266"/>
      <c r="W29" s="264"/>
      <c r="X29" s="264"/>
      <c r="Y29" s="264"/>
      <c r="Z29" s="264"/>
      <c r="AA29" s="262"/>
      <c r="AB29" s="264"/>
      <c r="AC29" s="264"/>
      <c r="AD29" s="264"/>
      <c r="AE29" s="262">
        <v>2015</v>
      </c>
      <c r="AF29" s="264">
        <v>20</v>
      </c>
      <c r="AG29" s="264" t="s">
        <v>76</v>
      </c>
      <c r="AH29" s="262" t="s">
        <v>177</v>
      </c>
      <c r="AI29" s="292">
        <v>0.96499999999999997</v>
      </c>
      <c r="AJ29" s="292"/>
      <c r="AK29" s="264"/>
      <c r="AL29" s="13"/>
      <c r="AM29" s="13"/>
      <c r="AN29" s="13"/>
      <c r="AO29" s="13"/>
    </row>
    <row r="30" spans="1:41" s="20" customFormat="1" ht="45" customHeight="1" x14ac:dyDescent="0.2">
      <c r="A30" s="216" t="s">
        <v>231</v>
      </c>
      <c r="B30" s="319" t="s">
        <v>265</v>
      </c>
      <c r="C30" s="262"/>
      <c r="D30" s="263"/>
      <c r="E30" s="263"/>
      <c r="F30" s="263"/>
      <c r="G30" s="263"/>
      <c r="H30" s="263"/>
      <c r="I30" s="264"/>
      <c r="J30" s="264"/>
      <c r="K30" s="264">
        <v>1990</v>
      </c>
      <c r="L30" s="264">
        <v>15</v>
      </c>
      <c r="M30" s="262" t="s">
        <v>290</v>
      </c>
      <c r="N30" s="262" t="s">
        <v>171</v>
      </c>
      <c r="O30" s="262">
        <v>1.76</v>
      </c>
      <c r="P30" s="262"/>
      <c r="Q30" s="306"/>
      <c r="R30" s="292">
        <v>3.3886820000000002</v>
      </c>
      <c r="S30" s="266"/>
      <c r="T30" s="292">
        <f>R30-U30</f>
        <v>1.5675780000000001</v>
      </c>
      <c r="U30" s="266">
        <v>1.8211040000000001</v>
      </c>
      <c r="V30" s="266"/>
      <c r="W30" s="264"/>
      <c r="X30" s="264"/>
      <c r="Y30" s="264"/>
      <c r="Z30" s="264"/>
      <c r="AA30" s="262"/>
      <c r="AB30" s="264"/>
      <c r="AC30" s="264"/>
      <c r="AD30" s="264"/>
      <c r="AE30" s="262">
        <v>2015</v>
      </c>
      <c r="AF30" s="264">
        <v>20</v>
      </c>
      <c r="AG30" s="264" t="s">
        <v>76</v>
      </c>
      <c r="AH30" s="262" t="s">
        <v>177</v>
      </c>
      <c r="AI30" s="262">
        <v>1.76</v>
      </c>
      <c r="AJ30" s="262"/>
      <c r="AK30" s="306"/>
      <c r="AL30" s="13"/>
      <c r="AM30" s="13"/>
      <c r="AN30" s="13"/>
      <c r="AO30" s="13"/>
    </row>
    <row r="31" spans="1:41" s="201" customFormat="1" ht="15.75" x14ac:dyDescent="0.2">
      <c r="A31" s="217" t="s">
        <v>233</v>
      </c>
      <c r="B31" s="320" t="s">
        <v>199</v>
      </c>
      <c r="C31" s="299"/>
      <c r="D31" s="299"/>
      <c r="E31" s="299"/>
      <c r="F31" s="299"/>
      <c r="G31" s="299"/>
      <c r="H31" s="299"/>
      <c r="I31" s="300"/>
      <c r="J31" s="300"/>
      <c r="K31" s="300"/>
      <c r="L31" s="300"/>
      <c r="M31" s="300"/>
      <c r="N31" s="300"/>
      <c r="O31" s="301">
        <f>SUM(O32:O33)</f>
        <v>1.1280000000000001</v>
      </c>
      <c r="P31" s="301"/>
      <c r="Q31" s="301"/>
      <c r="R31" s="301">
        <f>SUM(R32:R33)</f>
        <v>1.1772576799999999</v>
      </c>
      <c r="S31" s="301"/>
      <c r="T31" s="301">
        <f>SUM(T32:T33)</f>
        <v>0.44423467999999999</v>
      </c>
      <c r="U31" s="301">
        <f>SUM(U32:U33)</f>
        <v>0.73302299999999998</v>
      </c>
      <c r="V31" s="301"/>
      <c r="W31" s="301"/>
      <c r="X31" s="301"/>
      <c r="Y31" s="301"/>
      <c r="Z31" s="301"/>
      <c r="AA31" s="301"/>
      <c r="AB31" s="301"/>
      <c r="AC31" s="301"/>
      <c r="AD31" s="301"/>
      <c r="AE31" s="301"/>
      <c r="AF31" s="301"/>
      <c r="AG31" s="301"/>
      <c r="AH31" s="301"/>
      <c r="AI31" s="301">
        <f>SUM(AI32:AI33)</f>
        <v>1.1280000000000001</v>
      </c>
      <c r="AJ31" s="300"/>
      <c r="AK31" s="300"/>
      <c r="AL31" s="222"/>
      <c r="AM31" s="222"/>
      <c r="AN31" s="222"/>
      <c r="AO31" s="222"/>
    </row>
    <row r="32" spans="1:41" s="20" customFormat="1" ht="42" customHeight="1" x14ac:dyDescent="0.2">
      <c r="A32" s="216" t="s">
        <v>234</v>
      </c>
      <c r="B32" s="318" t="s">
        <v>266</v>
      </c>
      <c r="C32" s="262"/>
      <c r="D32" s="263"/>
      <c r="E32" s="263"/>
      <c r="F32" s="263"/>
      <c r="G32" s="263"/>
      <c r="H32" s="263"/>
      <c r="I32" s="264"/>
      <c r="J32" s="264"/>
      <c r="K32" s="264">
        <v>1980</v>
      </c>
      <c r="L32" s="264">
        <v>15</v>
      </c>
      <c r="M32" s="262" t="s">
        <v>290</v>
      </c>
      <c r="N32" s="262" t="s">
        <v>163</v>
      </c>
      <c r="O32" s="262">
        <v>0.46300000000000002</v>
      </c>
      <c r="P32" s="262"/>
      <c r="Q32" s="264"/>
      <c r="R32" s="292">
        <v>0.47636718</v>
      </c>
      <c r="S32" s="266"/>
      <c r="T32" s="292">
        <f>R32-U32</f>
        <v>0.17791318</v>
      </c>
      <c r="U32" s="266">
        <f>'прил 1.2.'!T46</f>
        <v>0.298454</v>
      </c>
      <c r="V32" s="266"/>
      <c r="W32" s="264"/>
      <c r="X32" s="264"/>
      <c r="Y32" s="264"/>
      <c r="Z32" s="264"/>
      <c r="AA32" s="262"/>
      <c r="AB32" s="264"/>
      <c r="AC32" s="264"/>
      <c r="AD32" s="264"/>
      <c r="AE32" s="262">
        <v>2015</v>
      </c>
      <c r="AF32" s="264">
        <v>20</v>
      </c>
      <c r="AG32" s="264" t="s">
        <v>76</v>
      </c>
      <c r="AH32" s="264" t="s">
        <v>175</v>
      </c>
      <c r="AI32" s="292">
        <v>0.46300000000000002</v>
      </c>
      <c r="AJ32" s="292"/>
      <c r="AK32" s="264"/>
      <c r="AL32" s="13"/>
      <c r="AM32" s="13"/>
      <c r="AN32" s="13"/>
      <c r="AO32" s="13"/>
    </row>
    <row r="33" spans="1:37" s="91" customFormat="1" ht="45" customHeight="1" x14ac:dyDescent="0.25">
      <c r="A33" s="216" t="s">
        <v>246</v>
      </c>
      <c r="B33" s="318" t="s">
        <v>278</v>
      </c>
      <c r="C33" s="262"/>
      <c r="D33" s="263"/>
      <c r="E33" s="263"/>
      <c r="F33" s="263"/>
      <c r="G33" s="263"/>
      <c r="H33" s="263"/>
      <c r="I33" s="264"/>
      <c r="J33" s="264"/>
      <c r="K33" s="264">
        <v>1977</v>
      </c>
      <c r="L33" s="264">
        <v>15</v>
      </c>
      <c r="M33" s="262" t="s">
        <v>290</v>
      </c>
      <c r="N33" s="262" t="s">
        <v>164</v>
      </c>
      <c r="O33" s="262">
        <v>0.66500000000000004</v>
      </c>
      <c r="P33" s="262"/>
      <c r="Q33" s="264"/>
      <c r="R33" s="292">
        <v>0.70089049999999997</v>
      </c>
      <c r="S33" s="266"/>
      <c r="T33" s="292">
        <f>R33-U33</f>
        <v>0.26632149999999999</v>
      </c>
      <c r="U33" s="266">
        <v>0.43456899999999998</v>
      </c>
      <c r="V33" s="266"/>
      <c r="W33" s="264"/>
      <c r="X33" s="264"/>
      <c r="Y33" s="264"/>
      <c r="Z33" s="264"/>
      <c r="AA33" s="262"/>
      <c r="AB33" s="264"/>
      <c r="AC33" s="264"/>
      <c r="AD33" s="264"/>
      <c r="AE33" s="262">
        <v>2015</v>
      </c>
      <c r="AF33" s="264">
        <v>20</v>
      </c>
      <c r="AG33" s="264" t="s">
        <v>76</v>
      </c>
      <c r="AH33" s="264" t="s">
        <v>175</v>
      </c>
      <c r="AI33" s="292">
        <v>0.66500000000000004</v>
      </c>
      <c r="AJ33" s="292"/>
      <c r="AK33" s="264"/>
    </row>
    <row r="34" spans="1:37" s="91" customFormat="1" ht="31.5" x14ac:dyDescent="0.25">
      <c r="A34" s="216"/>
      <c r="B34" s="315" t="s">
        <v>17</v>
      </c>
      <c r="C34" s="262"/>
      <c r="D34" s="263"/>
      <c r="E34" s="263"/>
      <c r="F34" s="263"/>
      <c r="G34" s="263"/>
      <c r="H34" s="263"/>
      <c r="I34" s="264"/>
      <c r="J34" s="264"/>
      <c r="K34" s="264"/>
      <c r="L34" s="264"/>
      <c r="M34" s="264"/>
      <c r="N34" s="264"/>
      <c r="O34" s="264"/>
      <c r="P34" s="264"/>
      <c r="Q34" s="264"/>
      <c r="R34" s="265"/>
      <c r="S34" s="266"/>
      <c r="T34" s="266"/>
      <c r="U34" s="266"/>
      <c r="V34" s="266"/>
      <c r="W34" s="264"/>
      <c r="X34" s="264"/>
      <c r="Y34" s="264"/>
      <c r="Z34" s="264"/>
      <c r="AA34" s="262"/>
      <c r="AB34" s="264"/>
      <c r="AC34" s="264"/>
      <c r="AD34" s="264"/>
      <c r="AE34" s="262"/>
      <c r="AF34" s="264"/>
      <c r="AG34" s="264"/>
      <c r="AH34" s="264"/>
      <c r="AI34" s="264"/>
      <c r="AJ34" s="264"/>
      <c r="AK34" s="264"/>
    </row>
    <row r="35" spans="1:37" s="91" customFormat="1" ht="15.75" x14ac:dyDescent="0.25">
      <c r="A35" s="216"/>
      <c r="B35" s="321"/>
      <c r="C35" s="262"/>
      <c r="D35" s="263"/>
      <c r="E35" s="263"/>
      <c r="F35" s="263"/>
      <c r="G35" s="263"/>
      <c r="H35" s="263"/>
      <c r="I35" s="264"/>
      <c r="J35" s="264"/>
      <c r="K35" s="264"/>
      <c r="L35" s="264"/>
      <c r="M35" s="264"/>
      <c r="N35" s="264"/>
      <c r="O35" s="264"/>
      <c r="P35" s="264"/>
      <c r="Q35" s="264"/>
      <c r="R35" s="265"/>
      <c r="S35" s="266"/>
      <c r="T35" s="266"/>
      <c r="U35" s="266"/>
      <c r="V35" s="266"/>
      <c r="W35" s="264"/>
      <c r="X35" s="264"/>
      <c r="Y35" s="264"/>
      <c r="Z35" s="264"/>
      <c r="AA35" s="262"/>
      <c r="AB35" s="264"/>
      <c r="AC35" s="264"/>
      <c r="AD35" s="264"/>
      <c r="AE35" s="262"/>
      <c r="AF35" s="264"/>
      <c r="AG35" s="264"/>
      <c r="AH35" s="264"/>
      <c r="AI35" s="264"/>
      <c r="AJ35" s="264"/>
      <c r="AK35" s="264"/>
    </row>
    <row r="36" spans="1:37" s="91" customFormat="1" ht="25.5" customHeight="1" x14ac:dyDescent="0.25">
      <c r="A36" s="216" t="s">
        <v>15</v>
      </c>
      <c r="B36" s="315" t="s">
        <v>18</v>
      </c>
      <c r="C36" s="262"/>
      <c r="D36" s="263"/>
      <c r="E36" s="263"/>
      <c r="F36" s="263"/>
      <c r="G36" s="263"/>
      <c r="H36" s="263"/>
      <c r="I36" s="264"/>
      <c r="J36" s="264"/>
      <c r="K36" s="264"/>
      <c r="L36" s="264"/>
      <c r="M36" s="264"/>
      <c r="N36" s="264"/>
      <c r="O36" s="264"/>
      <c r="P36" s="264"/>
      <c r="Q36" s="264"/>
      <c r="R36" s="265"/>
      <c r="S36" s="266"/>
      <c r="T36" s="266"/>
      <c r="U36" s="266"/>
      <c r="V36" s="266"/>
      <c r="W36" s="264"/>
      <c r="X36" s="264"/>
      <c r="Y36" s="264"/>
      <c r="Z36" s="264"/>
      <c r="AA36" s="262"/>
      <c r="AB36" s="264"/>
      <c r="AC36" s="264"/>
      <c r="AD36" s="264"/>
      <c r="AE36" s="262"/>
      <c r="AF36" s="264"/>
      <c r="AG36" s="264"/>
      <c r="AH36" s="264"/>
      <c r="AI36" s="264"/>
      <c r="AJ36" s="264"/>
      <c r="AK36" s="264"/>
    </row>
    <row r="37" spans="1:37" s="91" customFormat="1" ht="15.75" x14ac:dyDescent="0.25">
      <c r="A37" s="216"/>
      <c r="B37" s="321"/>
      <c r="C37" s="262"/>
      <c r="D37" s="263"/>
      <c r="E37" s="263"/>
      <c r="F37" s="263"/>
      <c r="G37" s="263"/>
      <c r="H37" s="263"/>
      <c r="I37" s="264"/>
      <c r="J37" s="264"/>
      <c r="K37" s="264"/>
      <c r="L37" s="264"/>
      <c r="M37" s="264"/>
      <c r="N37" s="264"/>
      <c r="O37" s="264"/>
      <c r="P37" s="264"/>
      <c r="Q37" s="264"/>
      <c r="R37" s="265"/>
      <c r="S37" s="266"/>
      <c r="T37" s="266"/>
      <c r="U37" s="266"/>
      <c r="V37" s="266"/>
      <c r="W37" s="264"/>
      <c r="X37" s="264"/>
      <c r="Y37" s="264"/>
      <c r="Z37" s="264"/>
      <c r="AA37" s="262"/>
      <c r="AB37" s="264"/>
      <c r="AC37" s="264"/>
      <c r="AD37" s="264"/>
      <c r="AE37" s="262"/>
      <c r="AF37" s="264"/>
      <c r="AG37" s="264"/>
      <c r="AH37" s="264"/>
      <c r="AI37" s="264"/>
      <c r="AJ37" s="264"/>
      <c r="AK37" s="264"/>
    </row>
    <row r="38" spans="1:37" s="91" customFormat="1" ht="47.25" x14ac:dyDescent="0.25">
      <c r="A38" s="269" t="s">
        <v>20</v>
      </c>
      <c r="B38" s="322" t="s">
        <v>19</v>
      </c>
      <c r="C38" s="263"/>
      <c r="D38" s="263"/>
      <c r="E38" s="263"/>
      <c r="F38" s="263"/>
      <c r="G38" s="263"/>
      <c r="H38" s="263"/>
      <c r="I38" s="264"/>
      <c r="J38" s="264"/>
      <c r="K38" s="264"/>
      <c r="L38" s="264"/>
      <c r="M38" s="264"/>
      <c r="N38" s="264"/>
      <c r="O38" s="264"/>
      <c r="P38" s="264"/>
      <c r="Q38" s="264"/>
      <c r="R38" s="265"/>
      <c r="S38" s="266"/>
      <c r="T38" s="266"/>
      <c r="U38" s="266"/>
      <c r="V38" s="266"/>
      <c r="W38" s="264"/>
      <c r="X38" s="264"/>
      <c r="Y38" s="264"/>
      <c r="Z38" s="264"/>
      <c r="AA38" s="264"/>
      <c r="AB38" s="264"/>
      <c r="AC38" s="264"/>
      <c r="AD38" s="264"/>
      <c r="AE38" s="264"/>
      <c r="AF38" s="264"/>
      <c r="AG38" s="264"/>
      <c r="AH38" s="264"/>
      <c r="AI38" s="264"/>
      <c r="AJ38" s="264"/>
      <c r="AK38" s="264"/>
    </row>
    <row r="39" spans="1:37" s="91" customFormat="1" ht="15.75" x14ac:dyDescent="0.25">
      <c r="A39" s="269"/>
      <c r="B39" s="319"/>
      <c r="C39" s="263"/>
      <c r="D39" s="263"/>
      <c r="E39" s="263"/>
      <c r="F39" s="263"/>
      <c r="G39" s="263"/>
      <c r="H39" s="263"/>
      <c r="I39" s="264"/>
      <c r="J39" s="264"/>
      <c r="K39" s="264"/>
      <c r="L39" s="264"/>
      <c r="M39" s="264"/>
      <c r="N39" s="264"/>
      <c r="O39" s="264"/>
      <c r="P39" s="264"/>
      <c r="Q39" s="264"/>
      <c r="R39" s="265"/>
      <c r="S39" s="266"/>
      <c r="T39" s="266"/>
      <c r="U39" s="266"/>
      <c r="V39" s="266"/>
      <c r="W39" s="264"/>
      <c r="X39" s="264"/>
      <c r="Y39" s="264"/>
      <c r="Z39" s="264"/>
      <c r="AA39" s="264"/>
      <c r="AB39" s="264"/>
      <c r="AC39" s="264"/>
      <c r="AD39" s="264"/>
      <c r="AE39" s="264"/>
      <c r="AF39" s="264"/>
      <c r="AG39" s="264"/>
      <c r="AH39" s="264"/>
      <c r="AI39" s="264"/>
      <c r="AJ39" s="264"/>
      <c r="AK39" s="264"/>
    </row>
    <row r="40" spans="1:37" s="91" customFormat="1" ht="15.75" x14ac:dyDescent="0.25">
      <c r="A40" s="264" t="s">
        <v>21</v>
      </c>
      <c r="B40" s="322" t="s">
        <v>23</v>
      </c>
      <c r="C40" s="263"/>
      <c r="D40" s="263"/>
      <c r="E40" s="263"/>
      <c r="F40" s="263"/>
      <c r="G40" s="263"/>
      <c r="H40" s="263"/>
      <c r="I40" s="264"/>
      <c r="J40" s="264"/>
      <c r="K40" s="264"/>
      <c r="L40" s="264"/>
      <c r="M40" s="264"/>
      <c r="N40" s="264"/>
      <c r="O40" s="264"/>
      <c r="P40" s="264"/>
      <c r="Q40" s="264"/>
      <c r="R40" s="265"/>
      <c r="S40" s="266"/>
      <c r="T40" s="266"/>
      <c r="U40" s="266"/>
      <c r="V40" s="266"/>
      <c r="W40" s="264"/>
      <c r="X40" s="264"/>
      <c r="Y40" s="264"/>
      <c r="Z40" s="264"/>
      <c r="AA40" s="264"/>
      <c r="AB40" s="264"/>
      <c r="AC40" s="264"/>
      <c r="AD40" s="264"/>
      <c r="AE40" s="264"/>
      <c r="AF40" s="264"/>
      <c r="AG40" s="264"/>
      <c r="AH40" s="264"/>
      <c r="AI40" s="264"/>
      <c r="AJ40" s="264"/>
      <c r="AK40" s="264"/>
    </row>
    <row r="41" spans="1:37" s="91" customFormat="1" ht="31.5" x14ac:dyDescent="0.25">
      <c r="A41" s="270" t="s">
        <v>22</v>
      </c>
      <c r="B41" s="322" t="s">
        <v>16</v>
      </c>
      <c r="C41" s="263"/>
      <c r="D41" s="263"/>
      <c r="E41" s="263"/>
      <c r="F41" s="263"/>
      <c r="G41" s="263"/>
      <c r="H41" s="263"/>
      <c r="I41" s="264"/>
      <c r="J41" s="264"/>
      <c r="K41" s="264"/>
      <c r="L41" s="264"/>
      <c r="M41" s="264"/>
      <c r="N41" s="264"/>
      <c r="O41" s="264"/>
      <c r="P41" s="264"/>
      <c r="Q41" s="264"/>
      <c r="R41" s="265"/>
      <c r="S41" s="266"/>
      <c r="T41" s="266"/>
      <c r="U41" s="266"/>
      <c r="V41" s="266"/>
      <c r="W41" s="264"/>
      <c r="X41" s="264"/>
      <c r="Y41" s="264"/>
      <c r="Z41" s="264"/>
      <c r="AA41" s="264"/>
      <c r="AB41" s="264"/>
      <c r="AC41" s="264"/>
      <c r="AD41" s="264"/>
      <c r="AE41" s="264"/>
      <c r="AF41" s="264"/>
      <c r="AG41" s="264"/>
      <c r="AH41" s="264"/>
      <c r="AI41" s="264"/>
      <c r="AJ41" s="264"/>
      <c r="AK41" s="264"/>
    </row>
    <row r="42" spans="1:37" s="277" customFormat="1" ht="15.75" x14ac:dyDescent="0.25">
      <c r="A42" s="264" t="s">
        <v>24</v>
      </c>
      <c r="B42" s="323" t="s">
        <v>25</v>
      </c>
      <c r="C42" s="263"/>
      <c r="D42" s="271"/>
      <c r="E42" s="271"/>
      <c r="F42" s="271"/>
      <c r="G42" s="271"/>
      <c r="H42" s="271"/>
      <c r="I42" s="272"/>
      <c r="J42" s="272"/>
      <c r="K42" s="272"/>
      <c r="L42" s="272"/>
      <c r="M42" s="272"/>
      <c r="N42" s="272"/>
      <c r="O42" s="272"/>
      <c r="P42" s="272"/>
      <c r="Q42" s="272"/>
      <c r="R42" s="281"/>
      <c r="S42" s="282"/>
      <c r="T42" s="282"/>
      <c r="U42" s="266"/>
      <c r="V42" s="282"/>
      <c r="W42" s="272"/>
      <c r="X42" s="272"/>
      <c r="Y42" s="272"/>
      <c r="Z42" s="272"/>
      <c r="AA42" s="272"/>
      <c r="AB42" s="276"/>
      <c r="AC42" s="276"/>
      <c r="AD42" s="272"/>
      <c r="AE42" s="272"/>
      <c r="AF42" s="264"/>
      <c r="AG42" s="272"/>
      <c r="AH42" s="272"/>
      <c r="AI42" s="272"/>
      <c r="AJ42" s="272"/>
      <c r="AK42" s="272"/>
    </row>
    <row r="43" spans="1:37" s="277" customFormat="1" ht="15.75" x14ac:dyDescent="0.25">
      <c r="A43" s="269"/>
      <c r="B43" s="324"/>
      <c r="C43" s="263"/>
      <c r="D43" s="271"/>
      <c r="E43" s="271"/>
      <c r="F43" s="271"/>
      <c r="G43" s="271"/>
      <c r="H43" s="271"/>
      <c r="I43" s="272"/>
      <c r="J43" s="272"/>
      <c r="K43" s="272"/>
      <c r="L43" s="272"/>
      <c r="M43" s="272"/>
      <c r="N43" s="272"/>
      <c r="O43" s="272"/>
      <c r="P43" s="272"/>
      <c r="Q43" s="272"/>
      <c r="R43" s="273"/>
      <c r="S43" s="274"/>
      <c r="T43" s="274"/>
      <c r="U43" s="275"/>
      <c r="V43" s="272"/>
      <c r="W43" s="272"/>
      <c r="X43" s="272"/>
      <c r="Y43" s="272"/>
      <c r="Z43" s="272"/>
      <c r="AA43" s="272"/>
      <c r="AB43" s="276"/>
      <c r="AC43" s="276"/>
      <c r="AD43" s="272"/>
      <c r="AE43" s="272"/>
      <c r="AF43" s="264"/>
      <c r="AG43" s="272"/>
      <c r="AH43" s="272"/>
      <c r="AI43" s="272"/>
      <c r="AJ43" s="272"/>
      <c r="AK43" s="272"/>
    </row>
    <row r="44" spans="1:37" s="277" customFormat="1" ht="15.75" x14ac:dyDescent="0.25">
      <c r="A44" s="269"/>
      <c r="B44" s="323" t="s">
        <v>26</v>
      </c>
      <c r="C44" s="263"/>
      <c r="D44" s="271"/>
      <c r="E44" s="271"/>
      <c r="F44" s="271"/>
      <c r="G44" s="271"/>
      <c r="H44" s="271"/>
      <c r="I44" s="272"/>
      <c r="J44" s="272"/>
      <c r="K44" s="272"/>
      <c r="L44" s="272"/>
      <c r="M44" s="272"/>
      <c r="N44" s="272"/>
      <c r="O44" s="272"/>
      <c r="P44" s="272"/>
      <c r="Q44" s="272"/>
      <c r="R44" s="273"/>
      <c r="S44" s="274"/>
      <c r="T44" s="274"/>
      <c r="U44" s="275"/>
      <c r="V44" s="272"/>
      <c r="W44" s="272"/>
      <c r="X44" s="272"/>
      <c r="Y44" s="272"/>
      <c r="Z44" s="272"/>
      <c r="AA44" s="272"/>
      <c r="AB44" s="276"/>
      <c r="AC44" s="276"/>
      <c r="AD44" s="272"/>
      <c r="AE44" s="272"/>
      <c r="AF44" s="264"/>
      <c r="AG44" s="272"/>
      <c r="AH44" s="272"/>
      <c r="AI44" s="272"/>
      <c r="AJ44" s="272"/>
      <c r="AK44" s="272"/>
    </row>
    <row r="45" spans="1:37" s="277" customFormat="1" ht="31.5" x14ac:dyDescent="0.25">
      <c r="A45" s="269"/>
      <c r="B45" s="323" t="s">
        <v>27</v>
      </c>
      <c r="C45" s="263"/>
      <c r="D45" s="271"/>
      <c r="E45" s="271"/>
      <c r="F45" s="271"/>
      <c r="G45" s="271"/>
      <c r="H45" s="271"/>
      <c r="I45" s="272"/>
      <c r="J45" s="272"/>
      <c r="K45" s="272"/>
      <c r="L45" s="272"/>
      <c r="M45" s="272"/>
      <c r="N45" s="272"/>
      <c r="O45" s="272"/>
      <c r="P45" s="272"/>
      <c r="Q45" s="272"/>
      <c r="R45" s="273"/>
      <c r="S45" s="274"/>
      <c r="T45" s="274"/>
      <c r="U45" s="275"/>
      <c r="V45" s="272"/>
      <c r="W45" s="272"/>
      <c r="X45" s="272"/>
      <c r="Y45" s="272"/>
      <c r="Z45" s="272"/>
      <c r="AA45" s="272"/>
      <c r="AB45" s="276"/>
      <c r="AC45" s="276"/>
      <c r="AD45" s="272"/>
      <c r="AE45" s="272"/>
      <c r="AF45" s="264"/>
      <c r="AG45" s="272"/>
      <c r="AH45" s="272"/>
      <c r="AI45" s="272"/>
      <c r="AJ45" s="272"/>
      <c r="AK45" s="272"/>
    </row>
    <row r="46" spans="1:37" s="277" customFormat="1" ht="15" x14ac:dyDescent="0.25">
      <c r="A46" s="269"/>
      <c r="B46" s="278"/>
      <c r="C46" s="263"/>
      <c r="D46" s="271"/>
      <c r="E46" s="271"/>
      <c r="F46" s="271"/>
      <c r="G46" s="271"/>
      <c r="H46" s="271"/>
      <c r="I46" s="272"/>
      <c r="J46" s="272"/>
      <c r="K46" s="272"/>
      <c r="L46" s="272"/>
      <c r="M46" s="272"/>
      <c r="N46" s="272"/>
      <c r="O46" s="272"/>
      <c r="P46" s="272"/>
      <c r="Q46" s="272"/>
      <c r="R46" s="273"/>
      <c r="S46" s="274"/>
      <c r="T46" s="274"/>
      <c r="U46" s="275"/>
      <c r="V46" s="272"/>
      <c r="W46" s="272"/>
      <c r="X46" s="272"/>
      <c r="Y46" s="272"/>
      <c r="Z46" s="272"/>
      <c r="AA46" s="272"/>
      <c r="AB46" s="276"/>
      <c r="AC46" s="276"/>
      <c r="AD46" s="272"/>
      <c r="AE46" s="272"/>
      <c r="AF46" s="264"/>
      <c r="AG46" s="272"/>
      <c r="AH46" s="272"/>
      <c r="AI46" s="272"/>
      <c r="AJ46" s="272"/>
      <c r="AK46" s="272"/>
    </row>
    <row r="47" spans="1:37" ht="15" x14ac:dyDescent="0.25">
      <c r="A47" s="277"/>
      <c r="B47" s="307"/>
      <c r="C47" s="308"/>
      <c r="D47" s="309"/>
      <c r="E47" s="309"/>
      <c r="F47" s="309"/>
      <c r="G47" s="309"/>
      <c r="H47" s="309"/>
      <c r="I47" s="310"/>
      <c r="J47" s="310"/>
      <c r="K47" s="310"/>
      <c r="L47" s="310"/>
      <c r="M47" s="310"/>
      <c r="N47" s="310"/>
      <c r="O47" s="310"/>
      <c r="P47" s="310"/>
      <c r="Q47" s="310"/>
      <c r="R47" s="311"/>
      <c r="S47" s="312"/>
      <c r="T47" s="312"/>
      <c r="U47" s="313"/>
      <c r="V47" s="310"/>
      <c r="W47" s="310"/>
      <c r="X47" s="310"/>
      <c r="Y47" s="310"/>
      <c r="Z47" s="310"/>
      <c r="AA47" s="310"/>
      <c r="AB47" s="314"/>
      <c r="AC47" s="314"/>
      <c r="AD47" s="310"/>
      <c r="AE47" s="310"/>
      <c r="AF47" s="22"/>
      <c r="AG47" s="310"/>
      <c r="AH47" s="310"/>
      <c r="AI47" s="310"/>
      <c r="AJ47" s="310"/>
      <c r="AK47" s="310"/>
    </row>
  </sheetData>
  <mergeCells count="52">
    <mergeCell ref="AE1:AK1"/>
    <mergeCell ref="A3:AI3"/>
    <mergeCell ref="AF5:AK5"/>
    <mergeCell ref="AE6:AK6"/>
    <mergeCell ref="AF7:AK7"/>
    <mergeCell ref="AF8:AK8"/>
    <mergeCell ref="AF9:AK9"/>
    <mergeCell ref="A11:A15"/>
    <mergeCell ref="B11:B12"/>
    <mergeCell ref="C11:Q11"/>
    <mergeCell ref="R11:V12"/>
    <mergeCell ref="W11:AK11"/>
    <mergeCell ref="C12:F12"/>
    <mergeCell ref="G12:J12"/>
    <mergeCell ref="K12:O12"/>
    <mergeCell ref="W12:Z12"/>
    <mergeCell ref="AA12:AD12"/>
    <mergeCell ref="AE12:AI12"/>
    <mergeCell ref="B13:B14"/>
    <mergeCell ref="C13:C15"/>
    <mergeCell ref="D13:D15"/>
    <mergeCell ref="E13:E15"/>
    <mergeCell ref="F13:F15"/>
    <mergeCell ref="G13:G15"/>
    <mergeCell ref="H13:H15"/>
    <mergeCell ref="I13:I15"/>
    <mergeCell ref="J13:J15"/>
    <mergeCell ref="K13:K15"/>
    <mergeCell ref="L13:L15"/>
    <mergeCell ref="M13:M15"/>
    <mergeCell ref="N13:N15"/>
    <mergeCell ref="O13:O15"/>
    <mergeCell ref="Q13:Q15"/>
    <mergeCell ref="R13:R15"/>
    <mergeCell ref="S13:S15"/>
    <mergeCell ref="T13:T15"/>
    <mergeCell ref="U13:U15"/>
    <mergeCell ref="V13:V15"/>
    <mergeCell ref="W13:W15"/>
    <mergeCell ref="X13:X15"/>
    <mergeCell ref="Y13:Y15"/>
    <mergeCell ref="Z13:Z15"/>
    <mergeCell ref="AA13:AA15"/>
    <mergeCell ref="AB13:AB15"/>
    <mergeCell ref="AI13:AI15"/>
    <mergeCell ref="AK13:AK15"/>
    <mergeCell ref="AC13:AC15"/>
    <mergeCell ref="AD13:AD15"/>
    <mergeCell ref="AE13:AE15"/>
    <mergeCell ref="AF13:AF15"/>
    <mergeCell ref="AG13:AG15"/>
    <mergeCell ref="AH13:AH15"/>
  </mergeCells>
  <pageMargins left="0.51181102362204722" right="0.31496062992125984" top="0.74803149606299213" bottom="0.74803149606299213" header="0.31496062992125984" footer="0.31496062992125984"/>
  <pageSetup paperSize="8" scale="63" orientation="landscape" r:id="rId1"/>
  <rowBreaks count="1" manualBreakCount="1">
    <brk id="33" max="36" man="1"/>
  </rowBreaks>
  <colBreaks count="1" manualBreakCount="1"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скоррект. прил 1.1</vt:lpstr>
      <vt:lpstr>прил 1.2.</vt:lpstr>
      <vt:lpstr>прил 2.2</vt:lpstr>
      <vt:lpstr>2015 год Пр 1.2 </vt:lpstr>
      <vt:lpstr>2016 год Пр 1.2</vt:lpstr>
      <vt:lpstr>2017 год Пр 1.2</vt:lpstr>
      <vt:lpstr>2018 год Пр 1.2</vt:lpstr>
      <vt:lpstr>2019 год Пр 1.2</vt:lpstr>
      <vt:lpstr>2015</vt:lpstr>
      <vt:lpstr>'2015'!Область_печати</vt:lpstr>
      <vt:lpstr>'2015 год Пр 1.2 '!Область_печати</vt:lpstr>
      <vt:lpstr>'2019 год Пр 1.2'!Область_печати</vt:lpstr>
      <vt:lpstr>'прил 1.2.'!Область_печати</vt:lpstr>
      <vt:lpstr>'скоррект. прил 1.1'!Область_печати</vt:lpstr>
    </vt:vector>
  </TitlesOfParts>
  <Company>ussseti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pts3</dc:creator>
  <cp:lastModifiedBy>buh7</cp:lastModifiedBy>
  <cp:lastPrinted>2015-05-06T04:41:08Z</cp:lastPrinted>
  <dcterms:created xsi:type="dcterms:W3CDTF">2011-04-05T03:17:26Z</dcterms:created>
  <dcterms:modified xsi:type="dcterms:W3CDTF">2017-07-14T01:50:25Z</dcterms:modified>
</cp:coreProperties>
</file>