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2600" windowHeight="12495" tabRatio="865"/>
  </bookViews>
  <sheets>
    <sheet name="1" sheetId="16" r:id="rId1"/>
  </sheets>
  <definedNames>
    <definedName name="_xlnm.Print_Area" localSheetId="0">'1'!$A$1:$L$142</definedName>
  </definedNames>
  <calcPr calcId="144525"/>
</workbook>
</file>

<file path=xl/calcChain.xml><?xml version="1.0" encoding="utf-8"?>
<calcChain xmlns="http://schemas.openxmlformats.org/spreadsheetml/2006/main">
  <c r="F52" i="16" l="1"/>
  <c r="E52" i="16"/>
  <c r="F21" i="16"/>
  <c r="E21" i="16"/>
  <c r="H80" i="16" l="1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D135" i="16" l="1"/>
  <c r="C135" i="16"/>
  <c r="F98" i="16"/>
  <c r="D137" i="16" s="1"/>
  <c r="E98" i="16"/>
  <c r="C137" i="16" s="1"/>
  <c r="G51" i="16"/>
  <c r="H51" i="16" s="1"/>
  <c r="G47" i="16" l="1"/>
  <c r="F121" i="16" l="1"/>
  <c r="E121" i="16"/>
  <c r="F120" i="16"/>
  <c r="E120" i="16"/>
  <c r="E105" i="16"/>
  <c r="G104" i="16"/>
  <c r="H104" i="16" s="1"/>
  <c r="F104" i="16"/>
  <c r="G103" i="16"/>
  <c r="H103" i="16" s="1"/>
  <c r="F103" i="16"/>
  <c r="G102" i="16"/>
  <c r="H102" i="16" s="1"/>
  <c r="F102" i="16"/>
  <c r="G101" i="16"/>
  <c r="H101" i="16" s="1"/>
  <c r="F101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73" i="16"/>
  <c r="G73" i="16"/>
  <c r="F70" i="16"/>
  <c r="D136" i="16" s="1"/>
  <c r="E70" i="16"/>
  <c r="C136" i="16" s="1"/>
  <c r="G69" i="16"/>
  <c r="H69" i="16" s="1"/>
  <c r="G68" i="16"/>
  <c r="H68" i="16" s="1"/>
  <c r="G67" i="16"/>
  <c r="H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H61" i="16" s="1"/>
  <c r="G60" i="16"/>
  <c r="H60" i="16" s="1"/>
  <c r="G59" i="16"/>
  <c r="H59" i="16" s="1"/>
  <c r="G58" i="16"/>
  <c r="H58" i="16" s="1"/>
  <c r="G57" i="16"/>
  <c r="H57" i="16" s="1"/>
  <c r="G56" i="16"/>
  <c r="H56" i="16" s="1"/>
  <c r="G55" i="16"/>
  <c r="H55" i="16" s="1"/>
  <c r="G50" i="16"/>
  <c r="H50" i="16" s="1"/>
  <c r="G49" i="16"/>
  <c r="H49" i="16" s="1"/>
  <c r="G48" i="16"/>
  <c r="H48" i="16" s="1"/>
  <c r="H47" i="16"/>
  <c r="G46" i="16"/>
  <c r="H46" i="16" s="1"/>
  <c r="G45" i="16"/>
  <c r="H45" i="16" s="1"/>
  <c r="G44" i="16"/>
  <c r="H44" i="16" s="1"/>
  <c r="G43" i="16"/>
  <c r="H43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D134" i="16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l="1"/>
  <c r="G21" i="16"/>
  <c r="H21" i="16" s="1"/>
  <c r="G52" i="16"/>
  <c r="H24" i="16"/>
  <c r="H52" i="16" s="1"/>
  <c r="E130" i="16"/>
  <c r="C134" i="16"/>
  <c r="F130" i="16"/>
  <c r="F105" i="16"/>
  <c r="F131" i="16"/>
  <c r="E131" i="16"/>
  <c r="H98" i="16"/>
  <c r="G98" i="16"/>
  <c r="H70" i="16"/>
  <c r="G70" i="16"/>
  <c r="G105" i="16"/>
  <c r="H105" i="16" s="1"/>
  <c r="H130" i="16" l="1"/>
  <c r="G130" i="16"/>
</calcChain>
</file>

<file path=xl/sharedStrings.xml><?xml version="1.0" encoding="utf-8"?>
<sst xmlns="http://schemas.openxmlformats.org/spreadsheetml/2006/main" count="527" uniqueCount="154">
  <si>
    <t>Наименование работ</t>
  </si>
  <si>
    <t>Ед. измерен</t>
  </si>
  <si>
    <t xml:space="preserve">Стоимость                                ( тыс. руб.) </t>
  </si>
  <si>
    <t>Примечание</t>
  </si>
  <si>
    <t xml:space="preserve"> СМР </t>
  </si>
  <si>
    <t xml:space="preserve">В т.ч. материалы </t>
  </si>
  <si>
    <t>км.</t>
  </si>
  <si>
    <t>оп.</t>
  </si>
  <si>
    <t>шт.</t>
  </si>
  <si>
    <t>шт</t>
  </si>
  <si>
    <t>м2</t>
  </si>
  <si>
    <t>км</t>
  </si>
  <si>
    <t>ОЗП</t>
  </si>
  <si>
    <t>перекладка</t>
  </si>
  <si>
    <t xml:space="preserve">                        Утверждаю:</t>
  </si>
  <si>
    <t xml:space="preserve">количество </t>
  </si>
  <si>
    <t xml:space="preserve">                                                                                         1.  Капитальный ремонт ВЛ-10/6 кВ (с установкой опор и подвеской проводов)</t>
  </si>
  <si>
    <t>ИТОГО:</t>
  </si>
  <si>
    <t xml:space="preserve">                                                                                            2.  Капитальный ремонт ВЛ-0,4 кВ (с установкой опор и подвеской проводов)</t>
  </si>
  <si>
    <t xml:space="preserve">                                                                    3.  Ремонт КЛ-10/6 кВ (с учётом монтажа соединительных, мачтовых муфт и кабельных заделок)</t>
  </si>
  <si>
    <t xml:space="preserve">                                                                    4.  Ремонт КЛ-0,4 кВ (с учётом монтажа соединительных и мачтовых муфт и кабельных заделок)</t>
  </si>
  <si>
    <t>муфт</t>
  </si>
  <si>
    <t>ВСЕГО</t>
  </si>
  <si>
    <t xml:space="preserve">Ремонт крыш </t>
  </si>
  <si>
    <t>План</t>
  </si>
  <si>
    <t xml:space="preserve"> капитального ремонта на объектах электроснабжения МУП "Уссурийск-Электросеть"</t>
  </si>
  <si>
    <t>Ответственный за вып-е</t>
  </si>
  <si>
    <t>Доп. инф-я</t>
  </si>
  <si>
    <t>ТП № 3 – ТП № 10</t>
  </si>
  <si>
    <t>ТП № 10 – ТП № 130</t>
  </si>
  <si>
    <t>ТП № 32 – ТП № 286</t>
  </si>
  <si>
    <t>ТП № 32 – ТП № 250</t>
  </si>
  <si>
    <t>ТП № 39 – ТП № 73</t>
  </si>
  <si>
    <t>ТП № 98 – п/ст "Молокозавод"</t>
  </si>
  <si>
    <t>ТП № 118 – ж/д Ленинградская, 16</t>
  </si>
  <si>
    <t>ТП № 97 – административное здание ул. Ленина, 101</t>
  </si>
  <si>
    <t>ТП № 97 – административное здание ул. Некрасова, 66</t>
  </si>
  <si>
    <t xml:space="preserve">                                                                                                     5.  Капитальный ремонт строительной части ТП и РП  </t>
  </si>
  <si>
    <t>ТП № 317 – ЦДК "Искра"</t>
  </si>
  <si>
    <t>ТП № 344 – ж/д ул. Владивостокское шоссе, 107</t>
  </si>
  <si>
    <t>ТП № 313 – ж/д ул. Владивостокское шоссе, 22</t>
  </si>
  <si>
    <t>ТП № 313 – ж/д ул. Владивостокское шоссе, 24</t>
  </si>
  <si>
    <t>ТП № 313 – ж/д ул. Владивостокское шоссе, 24-б</t>
  </si>
  <si>
    <t>ТП № 313 – ж/д ул. Владивостокское шоссе, 24-в</t>
  </si>
  <si>
    <t>ТП № 313 – ж/д ул. Владивостокское шоссе, 69</t>
  </si>
  <si>
    <t>ТП № 728 – ж/д ул. Воровского, 149</t>
  </si>
  <si>
    <t>ТП № 749 – ж/д ул. Воровского, 159</t>
  </si>
  <si>
    <t>ТП № 315 – ж/д ул. Крылова, 41</t>
  </si>
  <si>
    <t>ТП № 475 – ж/д ул. Можайского, 31</t>
  </si>
  <si>
    <t>ТП № 320 – ж/д ул. Промышленная, 5-а</t>
  </si>
  <si>
    <t>ТП № 320 – ж/д ул. Промышленная, 5-б</t>
  </si>
  <si>
    <t>ТП № 320 – ж/д ул. Промышленная, 5-в</t>
  </si>
  <si>
    <t>ТП № 315 – ж/д ул. Стаханова, 18</t>
  </si>
  <si>
    <t>муф.</t>
  </si>
  <si>
    <t>ТП-266 - ул. Пушкина – Некрасова</t>
  </si>
  <si>
    <t>ТП-33 – ул. Амурская</t>
  </si>
  <si>
    <t>ТП-179 – ул. Плеханова</t>
  </si>
  <si>
    <t>ТП-311 – ул. Стаханова, до Влад.шоссе</t>
  </si>
  <si>
    <t>ТП-288 – ул. Ермакова</t>
  </si>
  <si>
    <t>ТП-53 – ул. Советская, Пушкина</t>
  </si>
  <si>
    <t xml:space="preserve">ТП-98 – ул. Некрасова, 119-а, б, в, г. </t>
  </si>
  <si>
    <t>ТП-84 – ул. Ленинградская</t>
  </si>
  <si>
    <t>ТП-24, ТП-61 – ул. Калугина, Кузнечная, Волочаевская</t>
  </si>
  <si>
    <t>ТП-700 – ул Пинегина от ул. Вострецова до ул. Слободской</t>
  </si>
  <si>
    <t>Замена в ТП № 1, 8, 23, 27, 29, 30, 31 трансформаторов на больший номинал, в связи с их загрузкой более предельно-допустимой</t>
  </si>
  <si>
    <t>Установка в ТП № 130, 163, 210, 251, 259 вторых трансформаторов</t>
  </si>
  <si>
    <t>Модернизация ТП № 144, 334, 344, 315, 320, 323, 318, 317, 23, 57</t>
  </si>
  <si>
    <t>ТП № 231 – ул. Солдатская, пер. Широкий в г. Уссурийске реконструкция ВЛ-0,4 кВ</t>
  </si>
  <si>
    <t>ТП № 620 – ул. Гаврика, Литочевского в г. Уссурийске  реконструкция ВЛ-0,4 кВ</t>
  </si>
  <si>
    <t>ТП № 344 – ж/д ул. Владивостокское шоссе, 109-а</t>
  </si>
  <si>
    <t>КЛ</t>
  </si>
  <si>
    <t xml:space="preserve">ТП № 13 – ж/д ул. Карбышева, 21 </t>
  </si>
  <si>
    <t xml:space="preserve">ТП № 13 – ж/д ул. Хмельницкого, 5 </t>
  </si>
  <si>
    <t>ТП № 785 – ж/д пр. Блюхера, 1-в</t>
  </si>
  <si>
    <t>ТП № 785 – ж/д пр. Блюхера, 1-б</t>
  </si>
  <si>
    <t>1-4</t>
  </si>
  <si>
    <t xml:space="preserve">Ремонт дверей </t>
  </si>
  <si>
    <t>Ремонт отмосток</t>
  </si>
  <si>
    <t>Ремонт полов</t>
  </si>
  <si>
    <t>ТП № 469 – ТП № 470</t>
  </si>
  <si>
    <t xml:space="preserve">ТП № 792 – ТП № 776 </t>
  </si>
  <si>
    <t xml:space="preserve">ТП № 320 – ТП № 321 </t>
  </si>
  <si>
    <t xml:space="preserve">ТП № 261 – ТП № 268 </t>
  </si>
  <si>
    <t>Линейный рубильник (на ток 100А, 250А, 400А)</t>
  </si>
  <si>
    <t>Разъединитель высоковольтный  (РВ-10/400, РВз-10/400, РЛНД-10/400)</t>
  </si>
  <si>
    <t>Замена коммутационной аппаратуры на ВНА, ВНР</t>
  </si>
  <si>
    <t xml:space="preserve">Вводной рубильник (на ток 1000А, 1600А, 2000А, 2500А) </t>
  </si>
  <si>
    <t>Ф 17 п/ст "Гранит" – РП № 3 реконструкция в ВЛЗ-6 кВ с перекладкой участка КЛ-6 кВ от А-опор в сторону п.ст. "Гранит" и РП №3</t>
  </si>
  <si>
    <t>ТП № 238 – ТП № 249  реконструкция в ВЛЗ-6 кВ с перекладкой участка КЛ-6 кВ от А-опоры в сторону ТП №238 и ТП №249</t>
  </si>
  <si>
    <t>Ф 2 п/ст "Кожзавод" – ТП № 353 реконструкция в ВЛЗ-6 кВ с перекладкой участка КЛ-6 кВ от А-опор в сторону п.ст. "Кожзавод" и ТП №353</t>
  </si>
  <si>
    <t>Ф 7 п/ст "ЛРЗ" от РП 12 до А-опоры установленной в районе ж/д Пролетарская, 181 переустроить в ВЛЗ с правкой, заглублением, подсыпкой опор и установкой дополнительных опор по ул. Пролетарская</t>
  </si>
  <si>
    <t>ТП № 3 – КТП № 200 (до точки муфтирования)</t>
  </si>
  <si>
    <t xml:space="preserve">Установка новой  2КТПН взамен КТП№709 и КТП№705 по ул. Дарвина </t>
  </si>
  <si>
    <t>установка</t>
  </si>
  <si>
    <t>Ф 4 п/ст "Уссурийск-1" –  ТП №145 - правка, заглубление и подсыпка опор</t>
  </si>
  <si>
    <t>Ф 5 п/ст "Коммунар" – ТП №830 - правка, заглубление и подсыпка опор</t>
  </si>
  <si>
    <t>Ф 15 п/ст "Промышленная" - РП №8 до ж/д по ул. Механизаторов, 37 – правка, заглубление и замена опор</t>
  </si>
  <si>
    <t>Ф 10 п/ст "Новоникольск"– ТП №148 - правка, заглубление и подсыпка опор</t>
  </si>
  <si>
    <t>ТП-294 – ул. Пушкина,17</t>
  </si>
  <si>
    <t>Ф 6 п/с Раковка" - РП №15 - переустройство участка линии вместо кабельной вставки</t>
  </si>
  <si>
    <t xml:space="preserve">Ф 1, 6 п/ст "Раковка" - вынос концевых А-опор с переустройством участка линии к территории РП №15 (МУП Уссурийск-Водоканал) </t>
  </si>
  <si>
    <t xml:space="preserve">Ф 1, 9 п/ст "Барановский полигон" - ТП №373, ТП №372 - вынос концевых А-опор и переустройство участа линии к территории очистных (МУП Уссурийск-Водоканал) </t>
  </si>
  <si>
    <t xml:space="preserve">                      Согласовано:</t>
  </si>
  <si>
    <t>Директор МУП "Уссурийск-Электросеть"</t>
  </si>
  <si>
    <t xml:space="preserve">     ________________ А.С. Дорохин</t>
  </si>
  <si>
    <t>на 2015 год</t>
  </si>
  <si>
    <t>№ п/п</t>
  </si>
  <si>
    <t>План. срок вып-я, квартал</t>
  </si>
  <si>
    <t>ТП-2 – ул. Тимирязева, 73</t>
  </si>
  <si>
    <t>ТП-6 – ул. Суханова, 84 – 90</t>
  </si>
  <si>
    <t>РП-9 – ул. Полушкина, Садовая</t>
  </si>
  <si>
    <t>ТП-26 – ул. Горького</t>
  </si>
  <si>
    <t>ТП-55 – пер. Тельмана</t>
  </si>
  <si>
    <t>ТП-82 – ул. Агеева</t>
  </si>
  <si>
    <t>ТП-111 – ул. Тимирязева</t>
  </si>
  <si>
    <t>ТП-245 – ул. Октябрьская, Дзержинского, Фрунзе</t>
  </si>
  <si>
    <t>ТП-256 – ул. Фрунзе</t>
  </si>
  <si>
    <t>ТП-265 – ул. Комсомольская</t>
  </si>
  <si>
    <t>ТП-310 – ул. Линейная, Владивостокское шоссе</t>
  </si>
  <si>
    <t>ТП-314 – ул. Промышленная, ул. Шевченко, 24,24а,24б,24в,24г</t>
  </si>
  <si>
    <t>ТП-321 – ул. Промышленная, 32</t>
  </si>
  <si>
    <t>ТП-674 – ул. Губрия, Высотная, Никитина, Соболева,</t>
  </si>
  <si>
    <t>ТП-179 ВЛ-0,4 кВ внутри квартала: ул. Краснознамённая – Октябрьская – Ленина – Плеханова</t>
  </si>
  <si>
    <t xml:space="preserve">Ф 1, 6 п/ст "Раковка" вынос концевых А-опор к территории РП-15 (МУП "Уссурийск-Водоканал")  </t>
  </si>
  <si>
    <t xml:space="preserve">Ф 1, 9 п/ст "Б-Полигон" вынос концевых А-опор к территории очистных (МУП "Уссурийск-Водоканал") </t>
  </si>
  <si>
    <r>
      <t xml:space="preserve">ТП № 2 – ТП № 45 – </t>
    </r>
    <r>
      <rPr>
        <i/>
        <sz val="14"/>
        <rFont val="Times New Roman"/>
        <family val="1"/>
        <charset val="204"/>
      </rPr>
      <t>прокол</t>
    </r>
  </si>
  <si>
    <r>
      <t xml:space="preserve">ТП № 24 – ТП № 255 - </t>
    </r>
    <r>
      <rPr>
        <i/>
        <sz val="14"/>
        <rFont val="Times New Roman"/>
        <family val="1"/>
        <charset val="204"/>
      </rPr>
      <t>прокол</t>
    </r>
  </si>
  <si>
    <r>
      <t>ТП № 26 – ТП № 232 -</t>
    </r>
    <r>
      <rPr>
        <i/>
        <sz val="14"/>
        <rFont val="Times New Roman"/>
        <family val="1"/>
        <charset val="204"/>
      </rPr>
      <t xml:space="preserve"> прокол</t>
    </r>
  </si>
  <si>
    <r>
      <t xml:space="preserve">ТП № 37 – ТП № 205 - </t>
    </r>
    <r>
      <rPr>
        <i/>
        <sz val="14"/>
        <rFont val="Times New Roman"/>
        <family val="1"/>
        <charset val="204"/>
      </rPr>
      <t>прокол</t>
    </r>
  </si>
  <si>
    <r>
      <t>Ф 7 п.ст. "ЛРЗ" до А-опоры установленной в районе ж/д Пролетарская, 181 -</t>
    </r>
    <r>
      <rPr>
        <i/>
        <sz val="14"/>
        <rFont val="Times New Roman"/>
        <family val="1"/>
        <charset val="204"/>
      </rPr>
      <t xml:space="preserve"> прокол</t>
    </r>
  </si>
  <si>
    <t>РСУ</t>
  </si>
  <si>
    <t>6. Инвестиционная программа</t>
  </si>
  <si>
    <t>7. Работы в ТП по установке оборудования, монтажу ТП (КТП)</t>
  </si>
  <si>
    <t>2-3</t>
  </si>
  <si>
    <t>ТП-600 – ул. Трудовая, дом культуры Артёмовская, 1-б</t>
  </si>
  <si>
    <t>ТП № 88 – Некрасова, 90-в ГКУЗ "КПДР" (дом ребёнка)</t>
  </si>
  <si>
    <t>ТП № 311 – д/с № 40 Белинского, 35</t>
  </si>
  <si>
    <t xml:space="preserve">Всего: ВЛЗ 10/6кВ   км/оп.    </t>
  </si>
  <si>
    <t xml:space="preserve">Всего: ВЛИ 0,4кВ  км/оп    </t>
  </si>
  <si>
    <t xml:space="preserve">Всего: КЛ 10/6кВ     км/муфт     </t>
  </si>
  <si>
    <t xml:space="preserve">Всего: КЛ 0,4кВ   км/муфт    </t>
  </si>
  <si>
    <t xml:space="preserve">Начальник ПТО                                                                                                                    Захарченко В.А.                                                                       </t>
  </si>
  <si>
    <t>Исп. инженер ПТО Пешехонова Р.Ф.</t>
  </si>
  <si>
    <t>И.о. главного инженера МУП "Уссурийск-Электросеть"</t>
  </si>
  <si>
    <t xml:space="preserve">         ___________________  А.В. Голубков</t>
  </si>
  <si>
    <t xml:space="preserve">      "_____"______________2014 г.</t>
  </si>
  <si>
    <t>"____"________________  2014 г.</t>
  </si>
  <si>
    <t>ТП-29 – ул. Орджоникидзе</t>
  </si>
  <si>
    <t>Мастер ВЛЭП Мишуров О.В.</t>
  </si>
  <si>
    <t>Вр.и.о. нач. РЭС Гайворонский К.В.</t>
  </si>
  <si>
    <t>Мастер РСУ Гальцев М.А.</t>
  </si>
  <si>
    <t>Вр.и.о. нач. РЭС Гайворонский К.В.                                                                               мастер ВЛЭП Мишуров О.В.</t>
  </si>
  <si>
    <t xml:space="preserve">                                                                                                                               ИТОГО:                                                         ВЛ</t>
  </si>
  <si>
    <t>Ф 4, 13 п/ст "Кожзавод" – ТП № 362 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</si>
</sst>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  <font>
      <sz val="1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8" fillId="4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8" fillId="4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2" fillId="4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/>
    <xf numFmtId="49" fontId="22" fillId="0" borderId="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20" fillId="0" borderId="0" xfId="0" applyNumberFormat="1" applyFont="1"/>
    <xf numFmtId="49" fontId="20" fillId="0" borderId="0" xfId="0" applyNumberFormat="1" applyFont="1" applyAlignment="1">
      <alignment wrapText="1"/>
    </xf>
    <xf numFmtId="0" fontId="20" fillId="0" borderId="0" xfId="0" applyFont="1"/>
    <xf numFmtId="0" fontId="17" fillId="0" borderId="0" xfId="0" applyFont="1" applyAlignment="1">
      <alignment wrapText="1"/>
    </xf>
    <xf numFmtId="1" fontId="20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2" fillId="4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left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0" borderId="0" xfId="0" applyFill="1" applyAlignment="1">
      <alignment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15" fillId="0" borderId="2" xfId="0" applyNumberFormat="1" applyFont="1" applyFill="1" applyBorder="1" applyAlignment="1">
      <alignment horizontal="center" vertical="center" textRotation="90" wrapText="1"/>
    </xf>
    <xf numFmtId="49" fontId="15" fillId="0" borderId="4" xfId="0" applyNumberFormat="1" applyFont="1" applyFill="1" applyBorder="1" applyAlignment="1">
      <alignment horizontal="center" vertical="center" textRotation="90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1" fontId="2" fillId="4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CCFF"/>
      <color rgb="FFFF99FF"/>
      <color rgb="FFCCFFFF"/>
      <color rgb="FFFFFFCC"/>
      <color rgb="FFD1FD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D142"/>
  <sheetViews>
    <sheetView tabSelected="1" view="pageBreakPreview" topLeftCell="A10" zoomScaleNormal="25" zoomScaleSheetLayoutView="100" workbookViewId="0">
      <selection activeCell="A22" sqref="A22:L22"/>
    </sheetView>
  </sheetViews>
  <sheetFormatPr defaultRowHeight="16.5" x14ac:dyDescent="0.25"/>
  <cols>
    <col min="1" max="1" width="4.42578125" style="124" customWidth="1"/>
    <col min="2" max="2" width="123.28515625" style="128" customWidth="1"/>
    <col min="3" max="3" width="7.140625" style="129" customWidth="1"/>
    <col min="4" max="4" width="7" style="130" customWidth="1"/>
    <col min="5" max="5" width="9.42578125" style="131" customWidth="1"/>
    <col min="6" max="6" width="8.42578125" style="132" customWidth="1"/>
    <col min="7" max="7" width="13.7109375" style="125" customWidth="1"/>
    <col min="8" max="8" width="14" style="125" customWidth="1"/>
    <col min="9" max="9" width="11.42578125" style="126" customWidth="1"/>
    <col min="10" max="10" width="12" style="121" customWidth="1"/>
    <col min="11" max="11" width="10.140625" style="122" customWidth="1"/>
    <col min="12" max="12" width="12.140625" style="127" customWidth="1"/>
    <col min="13" max="13" width="6.7109375" style="2" customWidth="1"/>
    <col min="14" max="251" width="9.140625" style="1"/>
    <col min="252" max="252" width="3.5703125" style="1" customWidth="1"/>
    <col min="253" max="253" width="57.7109375" style="1" customWidth="1"/>
    <col min="254" max="254" width="3.7109375" style="1" customWidth="1"/>
    <col min="255" max="255" width="4" style="1" customWidth="1"/>
    <col min="256" max="256" width="6.7109375" style="1" customWidth="1"/>
    <col min="257" max="257" width="6.42578125" style="1" customWidth="1"/>
    <col min="258" max="260" width="9.5703125" style="1" customWidth="1"/>
    <col min="261" max="261" width="10.7109375" style="1" customWidth="1"/>
    <col min="262" max="262" width="9" style="1" customWidth="1"/>
    <col min="263" max="263" width="11.5703125" style="1" customWidth="1"/>
    <col min="264" max="507" width="9.140625" style="1"/>
    <col min="508" max="508" width="3.5703125" style="1" customWidth="1"/>
    <col min="509" max="509" width="57.7109375" style="1" customWidth="1"/>
    <col min="510" max="510" width="3.7109375" style="1" customWidth="1"/>
    <col min="511" max="511" width="4" style="1" customWidth="1"/>
    <col min="512" max="512" width="6.7109375" style="1" customWidth="1"/>
    <col min="513" max="513" width="6.42578125" style="1" customWidth="1"/>
    <col min="514" max="516" width="9.5703125" style="1" customWidth="1"/>
    <col min="517" max="517" width="10.7109375" style="1" customWidth="1"/>
    <col min="518" max="518" width="9" style="1" customWidth="1"/>
    <col min="519" max="519" width="11.5703125" style="1" customWidth="1"/>
    <col min="520" max="550" width="9.140625" style="1"/>
    <col min="764" max="764" width="3.5703125" customWidth="1"/>
    <col min="765" max="765" width="57.7109375" customWidth="1"/>
    <col min="766" max="766" width="3.7109375" customWidth="1"/>
    <col min="767" max="767" width="4" customWidth="1"/>
    <col min="768" max="768" width="6.7109375" customWidth="1"/>
    <col min="769" max="769" width="6.42578125" customWidth="1"/>
    <col min="770" max="772" width="9.5703125" customWidth="1"/>
    <col min="773" max="773" width="10.7109375" customWidth="1"/>
    <col min="774" max="774" width="9" customWidth="1"/>
    <col min="775" max="775" width="11.5703125" customWidth="1"/>
    <col min="1020" max="1020" width="3.5703125" customWidth="1"/>
    <col min="1021" max="1021" width="57.7109375" customWidth="1"/>
    <col min="1022" max="1022" width="3.7109375" customWidth="1"/>
    <col min="1023" max="1023" width="4" customWidth="1"/>
    <col min="1024" max="1024" width="6.7109375" customWidth="1"/>
    <col min="1025" max="1025" width="6.42578125" customWidth="1"/>
    <col min="1026" max="1028" width="9.5703125" customWidth="1"/>
    <col min="1029" max="1029" width="10.7109375" customWidth="1"/>
    <col min="1030" max="1030" width="9" customWidth="1"/>
    <col min="1031" max="1031" width="11.5703125" customWidth="1"/>
    <col min="1276" max="1276" width="3.5703125" customWidth="1"/>
    <col min="1277" max="1277" width="57.7109375" customWidth="1"/>
    <col min="1278" max="1278" width="3.7109375" customWidth="1"/>
    <col min="1279" max="1279" width="4" customWidth="1"/>
    <col min="1280" max="1280" width="6.7109375" customWidth="1"/>
    <col min="1281" max="1281" width="6.42578125" customWidth="1"/>
    <col min="1282" max="1284" width="9.5703125" customWidth="1"/>
    <col min="1285" max="1285" width="10.7109375" customWidth="1"/>
    <col min="1286" max="1286" width="9" customWidth="1"/>
    <col min="1287" max="1287" width="11.5703125" customWidth="1"/>
    <col min="1532" max="1532" width="3.5703125" customWidth="1"/>
    <col min="1533" max="1533" width="57.7109375" customWidth="1"/>
    <col min="1534" max="1534" width="3.7109375" customWidth="1"/>
    <col min="1535" max="1535" width="4" customWidth="1"/>
    <col min="1536" max="1536" width="6.7109375" customWidth="1"/>
    <col min="1537" max="1537" width="6.42578125" customWidth="1"/>
    <col min="1538" max="1540" width="9.5703125" customWidth="1"/>
    <col min="1541" max="1541" width="10.7109375" customWidth="1"/>
    <col min="1542" max="1542" width="9" customWidth="1"/>
    <col min="1543" max="1543" width="11.5703125" customWidth="1"/>
    <col min="1788" max="1788" width="3.5703125" customWidth="1"/>
    <col min="1789" max="1789" width="57.7109375" customWidth="1"/>
    <col min="1790" max="1790" width="3.7109375" customWidth="1"/>
    <col min="1791" max="1791" width="4" customWidth="1"/>
    <col min="1792" max="1792" width="6.7109375" customWidth="1"/>
    <col min="1793" max="1793" width="6.42578125" customWidth="1"/>
    <col min="1794" max="1796" width="9.5703125" customWidth="1"/>
    <col min="1797" max="1797" width="10.7109375" customWidth="1"/>
    <col min="1798" max="1798" width="9" customWidth="1"/>
    <col min="1799" max="1799" width="11.5703125" customWidth="1"/>
    <col min="2044" max="2044" width="3.5703125" customWidth="1"/>
    <col min="2045" max="2045" width="57.7109375" customWidth="1"/>
    <col min="2046" max="2046" width="3.7109375" customWidth="1"/>
    <col min="2047" max="2047" width="4" customWidth="1"/>
    <col min="2048" max="2048" width="6.7109375" customWidth="1"/>
    <col min="2049" max="2049" width="6.42578125" customWidth="1"/>
    <col min="2050" max="2052" width="9.5703125" customWidth="1"/>
    <col min="2053" max="2053" width="10.7109375" customWidth="1"/>
    <col min="2054" max="2054" width="9" customWidth="1"/>
    <col min="2055" max="2055" width="11.5703125" customWidth="1"/>
    <col min="2300" max="2300" width="3.5703125" customWidth="1"/>
    <col min="2301" max="2301" width="57.7109375" customWidth="1"/>
    <col min="2302" max="2302" width="3.7109375" customWidth="1"/>
    <col min="2303" max="2303" width="4" customWidth="1"/>
    <col min="2304" max="2304" width="6.7109375" customWidth="1"/>
    <col min="2305" max="2305" width="6.42578125" customWidth="1"/>
    <col min="2306" max="2308" width="9.5703125" customWidth="1"/>
    <col min="2309" max="2309" width="10.7109375" customWidth="1"/>
    <col min="2310" max="2310" width="9" customWidth="1"/>
    <col min="2311" max="2311" width="11.5703125" customWidth="1"/>
    <col min="2556" max="2556" width="3.5703125" customWidth="1"/>
    <col min="2557" max="2557" width="57.7109375" customWidth="1"/>
    <col min="2558" max="2558" width="3.7109375" customWidth="1"/>
    <col min="2559" max="2559" width="4" customWidth="1"/>
    <col min="2560" max="2560" width="6.7109375" customWidth="1"/>
    <col min="2561" max="2561" width="6.42578125" customWidth="1"/>
    <col min="2562" max="2564" width="9.5703125" customWidth="1"/>
    <col min="2565" max="2565" width="10.7109375" customWidth="1"/>
    <col min="2566" max="2566" width="9" customWidth="1"/>
    <col min="2567" max="2567" width="11.5703125" customWidth="1"/>
    <col min="2812" max="2812" width="3.5703125" customWidth="1"/>
    <col min="2813" max="2813" width="57.7109375" customWidth="1"/>
    <col min="2814" max="2814" width="3.7109375" customWidth="1"/>
    <col min="2815" max="2815" width="4" customWidth="1"/>
    <col min="2816" max="2816" width="6.7109375" customWidth="1"/>
    <col min="2817" max="2817" width="6.42578125" customWidth="1"/>
    <col min="2818" max="2820" width="9.5703125" customWidth="1"/>
    <col min="2821" max="2821" width="10.7109375" customWidth="1"/>
    <col min="2822" max="2822" width="9" customWidth="1"/>
    <col min="2823" max="2823" width="11.5703125" customWidth="1"/>
    <col min="3068" max="3068" width="3.5703125" customWidth="1"/>
    <col min="3069" max="3069" width="57.7109375" customWidth="1"/>
    <col min="3070" max="3070" width="3.7109375" customWidth="1"/>
    <col min="3071" max="3071" width="4" customWidth="1"/>
    <col min="3072" max="3072" width="6.7109375" customWidth="1"/>
    <col min="3073" max="3073" width="6.42578125" customWidth="1"/>
    <col min="3074" max="3076" width="9.5703125" customWidth="1"/>
    <col min="3077" max="3077" width="10.7109375" customWidth="1"/>
    <col min="3078" max="3078" width="9" customWidth="1"/>
    <col min="3079" max="3079" width="11.5703125" customWidth="1"/>
    <col min="3324" max="3324" width="3.5703125" customWidth="1"/>
    <col min="3325" max="3325" width="57.7109375" customWidth="1"/>
    <col min="3326" max="3326" width="3.7109375" customWidth="1"/>
    <col min="3327" max="3327" width="4" customWidth="1"/>
    <col min="3328" max="3328" width="6.7109375" customWidth="1"/>
    <col min="3329" max="3329" width="6.42578125" customWidth="1"/>
    <col min="3330" max="3332" width="9.5703125" customWidth="1"/>
    <col min="3333" max="3333" width="10.7109375" customWidth="1"/>
    <col min="3334" max="3334" width="9" customWidth="1"/>
    <col min="3335" max="3335" width="11.5703125" customWidth="1"/>
    <col min="3580" max="3580" width="3.5703125" customWidth="1"/>
    <col min="3581" max="3581" width="57.7109375" customWidth="1"/>
    <col min="3582" max="3582" width="3.7109375" customWidth="1"/>
    <col min="3583" max="3583" width="4" customWidth="1"/>
    <col min="3584" max="3584" width="6.7109375" customWidth="1"/>
    <col min="3585" max="3585" width="6.42578125" customWidth="1"/>
    <col min="3586" max="3588" width="9.5703125" customWidth="1"/>
    <col min="3589" max="3589" width="10.7109375" customWidth="1"/>
    <col min="3590" max="3590" width="9" customWidth="1"/>
    <col min="3591" max="3591" width="11.5703125" customWidth="1"/>
    <col min="3836" max="3836" width="3.5703125" customWidth="1"/>
    <col min="3837" max="3837" width="57.7109375" customWidth="1"/>
    <col min="3838" max="3838" width="3.7109375" customWidth="1"/>
    <col min="3839" max="3839" width="4" customWidth="1"/>
    <col min="3840" max="3840" width="6.7109375" customWidth="1"/>
    <col min="3841" max="3841" width="6.42578125" customWidth="1"/>
    <col min="3842" max="3844" width="9.5703125" customWidth="1"/>
    <col min="3845" max="3845" width="10.7109375" customWidth="1"/>
    <col min="3846" max="3846" width="9" customWidth="1"/>
    <col min="3847" max="3847" width="11.5703125" customWidth="1"/>
    <col min="4092" max="4092" width="3.5703125" customWidth="1"/>
    <col min="4093" max="4093" width="57.7109375" customWidth="1"/>
    <col min="4094" max="4094" width="3.7109375" customWidth="1"/>
    <col min="4095" max="4095" width="4" customWidth="1"/>
    <col min="4096" max="4096" width="6.7109375" customWidth="1"/>
    <col min="4097" max="4097" width="6.42578125" customWidth="1"/>
    <col min="4098" max="4100" width="9.5703125" customWidth="1"/>
    <col min="4101" max="4101" width="10.7109375" customWidth="1"/>
    <col min="4102" max="4102" width="9" customWidth="1"/>
    <col min="4103" max="4103" width="11.5703125" customWidth="1"/>
    <col min="4348" max="4348" width="3.5703125" customWidth="1"/>
    <col min="4349" max="4349" width="57.7109375" customWidth="1"/>
    <col min="4350" max="4350" width="3.7109375" customWidth="1"/>
    <col min="4351" max="4351" width="4" customWidth="1"/>
    <col min="4352" max="4352" width="6.7109375" customWidth="1"/>
    <col min="4353" max="4353" width="6.42578125" customWidth="1"/>
    <col min="4354" max="4356" width="9.5703125" customWidth="1"/>
    <col min="4357" max="4357" width="10.7109375" customWidth="1"/>
    <col min="4358" max="4358" width="9" customWidth="1"/>
    <col min="4359" max="4359" width="11.5703125" customWidth="1"/>
    <col min="4604" max="4604" width="3.5703125" customWidth="1"/>
    <col min="4605" max="4605" width="57.7109375" customWidth="1"/>
    <col min="4606" max="4606" width="3.7109375" customWidth="1"/>
    <col min="4607" max="4607" width="4" customWidth="1"/>
    <col min="4608" max="4608" width="6.7109375" customWidth="1"/>
    <col min="4609" max="4609" width="6.42578125" customWidth="1"/>
    <col min="4610" max="4612" width="9.5703125" customWidth="1"/>
    <col min="4613" max="4613" width="10.7109375" customWidth="1"/>
    <col min="4614" max="4614" width="9" customWidth="1"/>
    <col min="4615" max="4615" width="11.5703125" customWidth="1"/>
    <col min="4860" max="4860" width="3.5703125" customWidth="1"/>
    <col min="4861" max="4861" width="57.7109375" customWidth="1"/>
    <col min="4862" max="4862" width="3.7109375" customWidth="1"/>
    <col min="4863" max="4863" width="4" customWidth="1"/>
    <col min="4864" max="4864" width="6.7109375" customWidth="1"/>
    <col min="4865" max="4865" width="6.42578125" customWidth="1"/>
    <col min="4866" max="4868" width="9.5703125" customWidth="1"/>
    <col min="4869" max="4869" width="10.7109375" customWidth="1"/>
    <col min="4870" max="4870" width="9" customWidth="1"/>
    <col min="4871" max="4871" width="11.5703125" customWidth="1"/>
    <col min="5116" max="5116" width="3.5703125" customWidth="1"/>
    <col min="5117" max="5117" width="57.7109375" customWidth="1"/>
    <col min="5118" max="5118" width="3.7109375" customWidth="1"/>
    <col min="5119" max="5119" width="4" customWidth="1"/>
    <col min="5120" max="5120" width="6.7109375" customWidth="1"/>
    <col min="5121" max="5121" width="6.42578125" customWidth="1"/>
    <col min="5122" max="5124" width="9.5703125" customWidth="1"/>
    <col min="5125" max="5125" width="10.7109375" customWidth="1"/>
    <col min="5126" max="5126" width="9" customWidth="1"/>
    <col min="5127" max="5127" width="11.5703125" customWidth="1"/>
    <col min="5372" max="5372" width="3.5703125" customWidth="1"/>
    <col min="5373" max="5373" width="57.7109375" customWidth="1"/>
    <col min="5374" max="5374" width="3.7109375" customWidth="1"/>
    <col min="5375" max="5375" width="4" customWidth="1"/>
    <col min="5376" max="5376" width="6.7109375" customWidth="1"/>
    <col min="5377" max="5377" width="6.42578125" customWidth="1"/>
    <col min="5378" max="5380" width="9.5703125" customWidth="1"/>
    <col min="5381" max="5381" width="10.7109375" customWidth="1"/>
    <col min="5382" max="5382" width="9" customWidth="1"/>
    <col min="5383" max="5383" width="11.5703125" customWidth="1"/>
    <col min="5628" max="5628" width="3.5703125" customWidth="1"/>
    <col min="5629" max="5629" width="57.7109375" customWidth="1"/>
    <col min="5630" max="5630" width="3.7109375" customWidth="1"/>
    <col min="5631" max="5631" width="4" customWidth="1"/>
    <col min="5632" max="5632" width="6.7109375" customWidth="1"/>
    <col min="5633" max="5633" width="6.42578125" customWidth="1"/>
    <col min="5634" max="5636" width="9.5703125" customWidth="1"/>
    <col min="5637" max="5637" width="10.7109375" customWidth="1"/>
    <col min="5638" max="5638" width="9" customWidth="1"/>
    <col min="5639" max="5639" width="11.5703125" customWidth="1"/>
    <col min="5884" max="5884" width="3.5703125" customWidth="1"/>
    <col min="5885" max="5885" width="57.7109375" customWidth="1"/>
    <col min="5886" max="5886" width="3.7109375" customWidth="1"/>
    <col min="5887" max="5887" width="4" customWidth="1"/>
    <col min="5888" max="5888" width="6.7109375" customWidth="1"/>
    <col min="5889" max="5889" width="6.42578125" customWidth="1"/>
    <col min="5890" max="5892" width="9.5703125" customWidth="1"/>
    <col min="5893" max="5893" width="10.7109375" customWidth="1"/>
    <col min="5894" max="5894" width="9" customWidth="1"/>
    <col min="5895" max="5895" width="11.5703125" customWidth="1"/>
    <col min="6140" max="6140" width="3.5703125" customWidth="1"/>
    <col min="6141" max="6141" width="57.7109375" customWidth="1"/>
    <col min="6142" max="6142" width="3.7109375" customWidth="1"/>
    <col min="6143" max="6143" width="4" customWidth="1"/>
    <col min="6144" max="6144" width="6.7109375" customWidth="1"/>
    <col min="6145" max="6145" width="6.42578125" customWidth="1"/>
    <col min="6146" max="6148" width="9.5703125" customWidth="1"/>
    <col min="6149" max="6149" width="10.7109375" customWidth="1"/>
    <col min="6150" max="6150" width="9" customWidth="1"/>
    <col min="6151" max="6151" width="11.5703125" customWidth="1"/>
    <col min="6396" max="6396" width="3.5703125" customWidth="1"/>
    <col min="6397" max="6397" width="57.7109375" customWidth="1"/>
    <col min="6398" max="6398" width="3.7109375" customWidth="1"/>
    <col min="6399" max="6399" width="4" customWidth="1"/>
    <col min="6400" max="6400" width="6.7109375" customWidth="1"/>
    <col min="6401" max="6401" width="6.42578125" customWidth="1"/>
    <col min="6402" max="6404" width="9.5703125" customWidth="1"/>
    <col min="6405" max="6405" width="10.7109375" customWidth="1"/>
    <col min="6406" max="6406" width="9" customWidth="1"/>
    <col min="6407" max="6407" width="11.5703125" customWidth="1"/>
    <col min="6652" max="6652" width="3.5703125" customWidth="1"/>
    <col min="6653" max="6653" width="57.7109375" customWidth="1"/>
    <col min="6654" max="6654" width="3.7109375" customWidth="1"/>
    <col min="6655" max="6655" width="4" customWidth="1"/>
    <col min="6656" max="6656" width="6.7109375" customWidth="1"/>
    <col min="6657" max="6657" width="6.42578125" customWidth="1"/>
    <col min="6658" max="6660" width="9.5703125" customWidth="1"/>
    <col min="6661" max="6661" width="10.7109375" customWidth="1"/>
    <col min="6662" max="6662" width="9" customWidth="1"/>
    <col min="6663" max="6663" width="11.5703125" customWidth="1"/>
    <col min="6908" max="6908" width="3.5703125" customWidth="1"/>
    <col min="6909" max="6909" width="57.7109375" customWidth="1"/>
    <col min="6910" max="6910" width="3.7109375" customWidth="1"/>
    <col min="6911" max="6911" width="4" customWidth="1"/>
    <col min="6912" max="6912" width="6.7109375" customWidth="1"/>
    <col min="6913" max="6913" width="6.42578125" customWidth="1"/>
    <col min="6914" max="6916" width="9.5703125" customWidth="1"/>
    <col min="6917" max="6917" width="10.7109375" customWidth="1"/>
    <col min="6918" max="6918" width="9" customWidth="1"/>
    <col min="6919" max="6919" width="11.5703125" customWidth="1"/>
    <col min="7164" max="7164" width="3.5703125" customWidth="1"/>
    <col min="7165" max="7165" width="57.7109375" customWidth="1"/>
    <col min="7166" max="7166" width="3.7109375" customWidth="1"/>
    <col min="7167" max="7167" width="4" customWidth="1"/>
    <col min="7168" max="7168" width="6.7109375" customWidth="1"/>
    <col min="7169" max="7169" width="6.42578125" customWidth="1"/>
    <col min="7170" max="7172" width="9.5703125" customWidth="1"/>
    <col min="7173" max="7173" width="10.7109375" customWidth="1"/>
    <col min="7174" max="7174" width="9" customWidth="1"/>
    <col min="7175" max="7175" width="11.5703125" customWidth="1"/>
    <col min="7420" max="7420" width="3.5703125" customWidth="1"/>
    <col min="7421" max="7421" width="57.7109375" customWidth="1"/>
    <col min="7422" max="7422" width="3.7109375" customWidth="1"/>
    <col min="7423" max="7423" width="4" customWidth="1"/>
    <col min="7424" max="7424" width="6.7109375" customWidth="1"/>
    <col min="7425" max="7425" width="6.42578125" customWidth="1"/>
    <col min="7426" max="7428" width="9.5703125" customWidth="1"/>
    <col min="7429" max="7429" width="10.7109375" customWidth="1"/>
    <col min="7430" max="7430" width="9" customWidth="1"/>
    <col min="7431" max="7431" width="11.5703125" customWidth="1"/>
    <col min="7676" max="7676" width="3.5703125" customWidth="1"/>
    <col min="7677" max="7677" width="57.7109375" customWidth="1"/>
    <col min="7678" max="7678" width="3.7109375" customWidth="1"/>
    <col min="7679" max="7679" width="4" customWidth="1"/>
    <col min="7680" max="7680" width="6.7109375" customWidth="1"/>
    <col min="7681" max="7681" width="6.42578125" customWidth="1"/>
    <col min="7682" max="7684" width="9.5703125" customWidth="1"/>
    <col min="7685" max="7685" width="10.7109375" customWidth="1"/>
    <col min="7686" max="7686" width="9" customWidth="1"/>
    <col min="7687" max="7687" width="11.5703125" customWidth="1"/>
    <col min="7932" max="7932" width="3.5703125" customWidth="1"/>
    <col min="7933" max="7933" width="57.7109375" customWidth="1"/>
    <col min="7934" max="7934" width="3.7109375" customWidth="1"/>
    <col min="7935" max="7935" width="4" customWidth="1"/>
    <col min="7936" max="7936" width="6.7109375" customWidth="1"/>
    <col min="7937" max="7937" width="6.42578125" customWidth="1"/>
    <col min="7938" max="7940" width="9.5703125" customWidth="1"/>
    <col min="7941" max="7941" width="10.7109375" customWidth="1"/>
    <col min="7942" max="7942" width="9" customWidth="1"/>
    <col min="7943" max="7943" width="11.5703125" customWidth="1"/>
    <col min="8188" max="8188" width="3.5703125" customWidth="1"/>
    <col min="8189" max="8189" width="57.7109375" customWidth="1"/>
    <col min="8190" max="8190" width="3.7109375" customWidth="1"/>
    <col min="8191" max="8191" width="4" customWidth="1"/>
    <col min="8192" max="8192" width="6.7109375" customWidth="1"/>
    <col min="8193" max="8193" width="6.42578125" customWidth="1"/>
    <col min="8194" max="8196" width="9.5703125" customWidth="1"/>
    <col min="8197" max="8197" width="10.7109375" customWidth="1"/>
    <col min="8198" max="8198" width="9" customWidth="1"/>
    <col min="8199" max="8199" width="11.5703125" customWidth="1"/>
    <col min="8444" max="8444" width="3.5703125" customWidth="1"/>
    <col min="8445" max="8445" width="57.7109375" customWidth="1"/>
    <col min="8446" max="8446" width="3.7109375" customWidth="1"/>
    <col min="8447" max="8447" width="4" customWidth="1"/>
    <col min="8448" max="8448" width="6.7109375" customWidth="1"/>
    <col min="8449" max="8449" width="6.42578125" customWidth="1"/>
    <col min="8450" max="8452" width="9.5703125" customWidth="1"/>
    <col min="8453" max="8453" width="10.7109375" customWidth="1"/>
    <col min="8454" max="8454" width="9" customWidth="1"/>
    <col min="8455" max="8455" width="11.5703125" customWidth="1"/>
    <col min="8700" max="8700" width="3.5703125" customWidth="1"/>
    <col min="8701" max="8701" width="57.7109375" customWidth="1"/>
    <col min="8702" max="8702" width="3.7109375" customWidth="1"/>
    <col min="8703" max="8703" width="4" customWidth="1"/>
    <col min="8704" max="8704" width="6.7109375" customWidth="1"/>
    <col min="8705" max="8705" width="6.42578125" customWidth="1"/>
    <col min="8706" max="8708" width="9.5703125" customWidth="1"/>
    <col min="8709" max="8709" width="10.7109375" customWidth="1"/>
    <col min="8710" max="8710" width="9" customWidth="1"/>
    <col min="8711" max="8711" width="11.5703125" customWidth="1"/>
    <col min="8956" max="8956" width="3.5703125" customWidth="1"/>
    <col min="8957" max="8957" width="57.7109375" customWidth="1"/>
    <col min="8958" max="8958" width="3.7109375" customWidth="1"/>
    <col min="8959" max="8959" width="4" customWidth="1"/>
    <col min="8960" max="8960" width="6.7109375" customWidth="1"/>
    <col min="8961" max="8961" width="6.42578125" customWidth="1"/>
    <col min="8962" max="8964" width="9.5703125" customWidth="1"/>
    <col min="8965" max="8965" width="10.7109375" customWidth="1"/>
    <col min="8966" max="8966" width="9" customWidth="1"/>
    <col min="8967" max="8967" width="11.5703125" customWidth="1"/>
    <col min="9212" max="9212" width="3.5703125" customWidth="1"/>
    <col min="9213" max="9213" width="57.7109375" customWidth="1"/>
    <col min="9214" max="9214" width="3.7109375" customWidth="1"/>
    <col min="9215" max="9215" width="4" customWidth="1"/>
    <col min="9216" max="9216" width="6.7109375" customWidth="1"/>
    <col min="9217" max="9217" width="6.42578125" customWidth="1"/>
    <col min="9218" max="9220" width="9.5703125" customWidth="1"/>
    <col min="9221" max="9221" width="10.7109375" customWidth="1"/>
    <col min="9222" max="9222" width="9" customWidth="1"/>
    <col min="9223" max="9223" width="11.5703125" customWidth="1"/>
    <col min="9468" max="9468" width="3.5703125" customWidth="1"/>
    <col min="9469" max="9469" width="57.7109375" customWidth="1"/>
    <col min="9470" max="9470" width="3.7109375" customWidth="1"/>
    <col min="9471" max="9471" width="4" customWidth="1"/>
    <col min="9472" max="9472" width="6.7109375" customWidth="1"/>
    <col min="9473" max="9473" width="6.42578125" customWidth="1"/>
    <col min="9474" max="9476" width="9.5703125" customWidth="1"/>
    <col min="9477" max="9477" width="10.7109375" customWidth="1"/>
    <col min="9478" max="9478" width="9" customWidth="1"/>
    <col min="9479" max="9479" width="11.5703125" customWidth="1"/>
    <col min="9724" max="9724" width="3.5703125" customWidth="1"/>
    <col min="9725" max="9725" width="57.7109375" customWidth="1"/>
    <col min="9726" max="9726" width="3.7109375" customWidth="1"/>
    <col min="9727" max="9727" width="4" customWidth="1"/>
    <col min="9728" max="9728" width="6.7109375" customWidth="1"/>
    <col min="9729" max="9729" width="6.42578125" customWidth="1"/>
    <col min="9730" max="9732" width="9.5703125" customWidth="1"/>
    <col min="9733" max="9733" width="10.7109375" customWidth="1"/>
    <col min="9734" max="9734" width="9" customWidth="1"/>
    <col min="9735" max="9735" width="11.5703125" customWidth="1"/>
    <col min="9980" max="9980" width="3.5703125" customWidth="1"/>
    <col min="9981" max="9981" width="57.7109375" customWidth="1"/>
    <col min="9982" max="9982" width="3.7109375" customWidth="1"/>
    <col min="9983" max="9983" width="4" customWidth="1"/>
    <col min="9984" max="9984" width="6.7109375" customWidth="1"/>
    <col min="9985" max="9985" width="6.42578125" customWidth="1"/>
    <col min="9986" max="9988" width="9.5703125" customWidth="1"/>
    <col min="9989" max="9989" width="10.7109375" customWidth="1"/>
    <col min="9990" max="9990" width="9" customWidth="1"/>
    <col min="9991" max="9991" width="11.5703125" customWidth="1"/>
    <col min="10236" max="10236" width="3.5703125" customWidth="1"/>
    <col min="10237" max="10237" width="57.7109375" customWidth="1"/>
    <col min="10238" max="10238" width="3.7109375" customWidth="1"/>
    <col min="10239" max="10239" width="4" customWidth="1"/>
    <col min="10240" max="10240" width="6.7109375" customWidth="1"/>
    <col min="10241" max="10241" width="6.42578125" customWidth="1"/>
    <col min="10242" max="10244" width="9.5703125" customWidth="1"/>
    <col min="10245" max="10245" width="10.7109375" customWidth="1"/>
    <col min="10246" max="10246" width="9" customWidth="1"/>
    <col min="10247" max="10247" width="11.5703125" customWidth="1"/>
    <col min="10492" max="10492" width="3.5703125" customWidth="1"/>
    <col min="10493" max="10493" width="57.7109375" customWidth="1"/>
    <col min="10494" max="10494" width="3.7109375" customWidth="1"/>
    <col min="10495" max="10495" width="4" customWidth="1"/>
    <col min="10496" max="10496" width="6.7109375" customWidth="1"/>
    <col min="10497" max="10497" width="6.42578125" customWidth="1"/>
    <col min="10498" max="10500" width="9.5703125" customWidth="1"/>
    <col min="10501" max="10501" width="10.7109375" customWidth="1"/>
    <col min="10502" max="10502" width="9" customWidth="1"/>
    <col min="10503" max="10503" width="11.5703125" customWidth="1"/>
    <col min="10748" max="10748" width="3.5703125" customWidth="1"/>
    <col min="10749" max="10749" width="57.7109375" customWidth="1"/>
    <col min="10750" max="10750" width="3.7109375" customWidth="1"/>
    <col min="10751" max="10751" width="4" customWidth="1"/>
    <col min="10752" max="10752" width="6.7109375" customWidth="1"/>
    <col min="10753" max="10753" width="6.42578125" customWidth="1"/>
    <col min="10754" max="10756" width="9.5703125" customWidth="1"/>
    <col min="10757" max="10757" width="10.7109375" customWidth="1"/>
    <col min="10758" max="10758" width="9" customWidth="1"/>
    <col min="10759" max="10759" width="11.5703125" customWidth="1"/>
    <col min="11004" max="11004" width="3.5703125" customWidth="1"/>
    <col min="11005" max="11005" width="57.7109375" customWidth="1"/>
    <col min="11006" max="11006" width="3.7109375" customWidth="1"/>
    <col min="11007" max="11007" width="4" customWidth="1"/>
    <col min="11008" max="11008" width="6.7109375" customWidth="1"/>
    <col min="11009" max="11009" width="6.42578125" customWidth="1"/>
    <col min="11010" max="11012" width="9.5703125" customWidth="1"/>
    <col min="11013" max="11013" width="10.7109375" customWidth="1"/>
    <col min="11014" max="11014" width="9" customWidth="1"/>
    <col min="11015" max="11015" width="11.5703125" customWidth="1"/>
    <col min="11260" max="11260" width="3.5703125" customWidth="1"/>
    <col min="11261" max="11261" width="57.7109375" customWidth="1"/>
    <col min="11262" max="11262" width="3.7109375" customWidth="1"/>
    <col min="11263" max="11263" width="4" customWidth="1"/>
    <col min="11264" max="11264" width="6.7109375" customWidth="1"/>
    <col min="11265" max="11265" width="6.42578125" customWidth="1"/>
    <col min="11266" max="11268" width="9.5703125" customWidth="1"/>
    <col min="11269" max="11269" width="10.7109375" customWidth="1"/>
    <col min="11270" max="11270" width="9" customWidth="1"/>
    <col min="11271" max="11271" width="11.5703125" customWidth="1"/>
    <col min="11516" max="11516" width="3.5703125" customWidth="1"/>
    <col min="11517" max="11517" width="57.7109375" customWidth="1"/>
    <col min="11518" max="11518" width="3.7109375" customWidth="1"/>
    <col min="11519" max="11519" width="4" customWidth="1"/>
    <col min="11520" max="11520" width="6.7109375" customWidth="1"/>
    <col min="11521" max="11521" width="6.42578125" customWidth="1"/>
    <col min="11522" max="11524" width="9.5703125" customWidth="1"/>
    <col min="11525" max="11525" width="10.7109375" customWidth="1"/>
    <col min="11526" max="11526" width="9" customWidth="1"/>
    <col min="11527" max="11527" width="11.5703125" customWidth="1"/>
    <col min="11772" max="11772" width="3.5703125" customWidth="1"/>
    <col min="11773" max="11773" width="57.7109375" customWidth="1"/>
    <col min="11774" max="11774" width="3.7109375" customWidth="1"/>
    <col min="11775" max="11775" width="4" customWidth="1"/>
    <col min="11776" max="11776" width="6.7109375" customWidth="1"/>
    <col min="11777" max="11777" width="6.42578125" customWidth="1"/>
    <col min="11778" max="11780" width="9.5703125" customWidth="1"/>
    <col min="11781" max="11781" width="10.7109375" customWidth="1"/>
    <col min="11782" max="11782" width="9" customWidth="1"/>
    <col min="11783" max="11783" width="11.5703125" customWidth="1"/>
    <col min="12028" max="12028" width="3.5703125" customWidth="1"/>
    <col min="12029" max="12029" width="57.7109375" customWidth="1"/>
    <col min="12030" max="12030" width="3.7109375" customWidth="1"/>
    <col min="12031" max="12031" width="4" customWidth="1"/>
    <col min="12032" max="12032" width="6.7109375" customWidth="1"/>
    <col min="12033" max="12033" width="6.42578125" customWidth="1"/>
    <col min="12034" max="12036" width="9.5703125" customWidth="1"/>
    <col min="12037" max="12037" width="10.7109375" customWidth="1"/>
    <col min="12038" max="12038" width="9" customWidth="1"/>
    <col min="12039" max="12039" width="11.5703125" customWidth="1"/>
    <col min="12284" max="12284" width="3.5703125" customWidth="1"/>
    <col min="12285" max="12285" width="57.7109375" customWidth="1"/>
    <col min="12286" max="12286" width="3.7109375" customWidth="1"/>
    <col min="12287" max="12287" width="4" customWidth="1"/>
    <col min="12288" max="12288" width="6.7109375" customWidth="1"/>
    <col min="12289" max="12289" width="6.42578125" customWidth="1"/>
    <col min="12290" max="12292" width="9.5703125" customWidth="1"/>
    <col min="12293" max="12293" width="10.7109375" customWidth="1"/>
    <col min="12294" max="12294" width="9" customWidth="1"/>
    <col min="12295" max="12295" width="11.5703125" customWidth="1"/>
    <col min="12540" max="12540" width="3.5703125" customWidth="1"/>
    <col min="12541" max="12541" width="57.7109375" customWidth="1"/>
    <col min="12542" max="12542" width="3.7109375" customWidth="1"/>
    <col min="12543" max="12543" width="4" customWidth="1"/>
    <col min="12544" max="12544" width="6.7109375" customWidth="1"/>
    <col min="12545" max="12545" width="6.42578125" customWidth="1"/>
    <col min="12546" max="12548" width="9.5703125" customWidth="1"/>
    <col min="12549" max="12549" width="10.7109375" customWidth="1"/>
    <col min="12550" max="12550" width="9" customWidth="1"/>
    <col min="12551" max="12551" width="11.5703125" customWidth="1"/>
    <col min="12796" max="12796" width="3.5703125" customWidth="1"/>
    <col min="12797" max="12797" width="57.7109375" customWidth="1"/>
    <col min="12798" max="12798" width="3.7109375" customWidth="1"/>
    <col min="12799" max="12799" width="4" customWidth="1"/>
    <col min="12800" max="12800" width="6.7109375" customWidth="1"/>
    <col min="12801" max="12801" width="6.42578125" customWidth="1"/>
    <col min="12802" max="12804" width="9.5703125" customWidth="1"/>
    <col min="12805" max="12805" width="10.7109375" customWidth="1"/>
    <col min="12806" max="12806" width="9" customWidth="1"/>
    <col min="12807" max="12807" width="11.5703125" customWidth="1"/>
    <col min="13052" max="13052" width="3.5703125" customWidth="1"/>
    <col min="13053" max="13053" width="57.7109375" customWidth="1"/>
    <col min="13054" max="13054" width="3.7109375" customWidth="1"/>
    <col min="13055" max="13055" width="4" customWidth="1"/>
    <col min="13056" max="13056" width="6.7109375" customWidth="1"/>
    <col min="13057" max="13057" width="6.42578125" customWidth="1"/>
    <col min="13058" max="13060" width="9.5703125" customWidth="1"/>
    <col min="13061" max="13061" width="10.7109375" customWidth="1"/>
    <col min="13062" max="13062" width="9" customWidth="1"/>
    <col min="13063" max="13063" width="11.5703125" customWidth="1"/>
    <col min="13308" max="13308" width="3.5703125" customWidth="1"/>
    <col min="13309" max="13309" width="57.7109375" customWidth="1"/>
    <col min="13310" max="13310" width="3.7109375" customWidth="1"/>
    <col min="13311" max="13311" width="4" customWidth="1"/>
    <col min="13312" max="13312" width="6.7109375" customWidth="1"/>
    <col min="13313" max="13313" width="6.42578125" customWidth="1"/>
    <col min="13314" max="13316" width="9.5703125" customWidth="1"/>
    <col min="13317" max="13317" width="10.7109375" customWidth="1"/>
    <col min="13318" max="13318" width="9" customWidth="1"/>
    <col min="13319" max="13319" width="11.5703125" customWidth="1"/>
    <col min="13564" max="13564" width="3.5703125" customWidth="1"/>
    <col min="13565" max="13565" width="57.7109375" customWidth="1"/>
    <col min="13566" max="13566" width="3.7109375" customWidth="1"/>
    <col min="13567" max="13567" width="4" customWidth="1"/>
    <col min="13568" max="13568" width="6.7109375" customWidth="1"/>
    <col min="13569" max="13569" width="6.42578125" customWidth="1"/>
    <col min="13570" max="13572" width="9.5703125" customWidth="1"/>
    <col min="13573" max="13573" width="10.7109375" customWidth="1"/>
    <col min="13574" max="13574" width="9" customWidth="1"/>
    <col min="13575" max="13575" width="11.5703125" customWidth="1"/>
    <col min="13820" max="13820" width="3.5703125" customWidth="1"/>
    <col min="13821" max="13821" width="57.7109375" customWidth="1"/>
    <col min="13822" max="13822" width="3.7109375" customWidth="1"/>
    <col min="13823" max="13823" width="4" customWidth="1"/>
    <col min="13824" max="13824" width="6.7109375" customWidth="1"/>
    <col min="13825" max="13825" width="6.42578125" customWidth="1"/>
    <col min="13826" max="13828" width="9.5703125" customWidth="1"/>
    <col min="13829" max="13829" width="10.7109375" customWidth="1"/>
    <col min="13830" max="13830" width="9" customWidth="1"/>
    <col min="13831" max="13831" width="11.5703125" customWidth="1"/>
    <col min="14076" max="14076" width="3.5703125" customWidth="1"/>
    <col min="14077" max="14077" width="57.7109375" customWidth="1"/>
    <col min="14078" max="14078" width="3.7109375" customWidth="1"/>
    <col min="14079" max="14079" width="4" customWidth="1"/>
    <col min="14080" max="14080" width="6.7109375" customWidth="1"/>
    <col min="14081" max="14081" width="6.42578125" customWidth="1"/>
    <col min="14082" max="14084" width="9.5703125" customWidth="1"/>
    <col min="14085" max="14085" width="10.7109375" customWidth="1"/>
    <col min="14086" max="14086" width="9" customWidth="1"/>
    <col min="14087" max="14087" width="11.5703125" customWidth="1"/>
    <col min="14332" max="14332" width="3.5703125" customWidth="1"/>
    <col min="14333" max="14333" width="57.7109375" customWidth="1"/>
    <col min="14334" max="14334" width="3.7109375" customWidth="1"/>
    <col min="14335" max="14335" width="4" customWidth="1"/>
    <col min="14336" max="14336" width="6.7109375" customWidth="1"/>
    <col min="14337" max="14337" width="6.42578125" customWidth="1"/>
    <col min="14338" max="14340" width="9.5703125" customWidth="1"/>
    <col min="14341" max="14341" width="10.7109375" customWidth="1"/>
    <col min="14342" max="14342" width="9" customWidth="1"/>
    <col min="14343" max="14343" width="11.5703125" customWidth="1"/>
    <col min="14588" max="14588" width="3.5703125" customWidth="1"/>
    <col min="14589" max="14589" width="57.7109375" customWidth="1"/>
    <col min="14590" max="14590" width="3.7109375" customWidth="1"/>
    <col min="14591" max="14591" width="4" customWidth="1"/>
    <col min="14592" max="14592" width="6.7109375" customWidth="1"/>
    <col min="14593" max="14593" width="6.42578125" customWidth="1"/>
    <col min="14594" max="14596" width="9.5703125" customWidth="1"/>
    <col min="14597" max="14597" width="10.7109375" customWidth="1"/>
    <col min="14598" max="14598" width="9" customWidth="1"/>
    <col min="14599" max="14599" width="11.5703125" customWidth="1"/>
    <col min="14844" max="14844" width="3.5703125" customWidth="1"/>
    <col min="14845" max="14845" width="57.7109375" customWidth="1"/>
    <col min="14846" max="14846" width="3.7109375" customWidth="1"/>
    <col min="14847" max="14847" width="4" customWidth="1"/>
    <col min="14848" max="14848" width="6.7109375" customWidth="1"/>
    <col min="14849" max="14849" width="6.42578125" customWidth="1"/>
    <col min="14850" max="14852" width="9.5703125" customWidth="1"/>
    <col min="14853" max="14853" width="10.7109375" customWidth="1"/>
    <col min="14854" max="14854" width="9" customWidth="1"/>
    <col min="14855" max="14855" width="11.5703125" customWidth="1"/>
    <col min="15100" max="15100" width="3.5703125" customWidth="1"/>
    <col min="15101" max="15101" width="57.7109375" customWidth="1"/>
    <col min="15102" max="15102" width="3.7109375" customWidth="1"/>
    <col min="15103" max="15103" width="4" customWidth="1"/>
    <col min="15104" max="15104" width="6.7109375" customWidth="1"/>
    <col min="15105" max="15105" width="6.42578125" customWidth="1"/>
    <col min="15106" max="15108" width="9.5703125" customWidth="1"/>
    <col min="15109" max="15109" width="10.7109375" customWidth="1"/>
    <col min="15110" max="15110" width="9" customWidth="1"/>
    <col min="15111" max="15111" width="11.5703125" customWidth="1"/>
    <col min="15356" max="15356" width="3.5703125" customWidth="1"/>
    <col min="15357" max="15357" width="57.7109375" customWidth="1"/>
    <col min="15358" max="15358" width="3.7109375" customWidth="1"/>
    <col min="15359" max="15359" width="4" customWidth="1"/>
    <col min="15360" max="15360" width="6.7109375" customWidth="1"/>
    <col min="15361" max="15361" width="6.42578125" customWidth="1"/>
    <col min="15362" max="15364" width="9.5703125" customWidth="1"/>
    <col min="15365" max="15365" width="10.7109375" customWidth="1"/>
    <col min="15366" max="15366" width="9" customWidth="1"/>
    <col min="15367" max="15367" width="11.5703125" customWidth="1"/>
    <col min="15612" max="15612" width="3.5703125" customWidth="1"/>
    <col min="15613" max="15613" width="57.7109375" customWidth="1"/>
    <col min="15614" max="15614" width="3.7109375" customWidth="1"/>
    <col min="15615" max="15615" width="4" customWidth="1"/>
    <col min="15616" max="15616" width="6.7109375" customWidth="1"/>
    <col min="15617" max="15617" width="6.42578125" customWidth="1"/>
    <col min="15618" max="15620" width="9.5703125" customWidth="1"/>
    <col min="15621" max="15621" width="10.7109375" customWidth="1"/>
    <col min="15622" max="15622" width="9" customWidth="1"/>
    <col min="15623" max="15623" width="11.5703125" customWidth="1"/>
    <col min="15868" max="15868" width="3.5703125" customWidth="1"/>
    <col min="15869" max="15869" width="57.7109375" customWidth="1"/>
    <col min="15870" max="15870" width="3.7109375" customWidth="1"/>
    <col min="15871" max="15871" width="4" customWidth="1"/>
    <col min="15872" max="15872" width="6.7109375" customWidth="1"/>
    <col min="15873" max="15873" width="6.42578125" customWidth="1"/>
    <col min="15874" max="15876" width="9.5703125" customWidth="1"/>
    <col min="15877" max="15877" width="10.7109375" customWidth="1"/>
    <col min="15878" max="15878" width="9" customWidth="1"/>
    <col min="15879" max="15879" width="11.5703125" customWidth="1"/>
    <col min="16124" max="16124" width="3.5703125" customWidth="1"/>
    <col min="16125" max="16125" width="57.7109375" customWidth="1"/>
    <col min="16126" max="16126" width="3.7109375" customWidth="1"/>
    <col min="16127" max="16127" width="4" customWidth="1"/>
    <col min="16128" max="16128" width="6.7109375" customWidth="1"/>
    <col min="16129" max="16129" width="6.42578125" customWidth="1"/>
    <col min="16130" max="16132" width="9.5703125" customWidth="1"/>
    <col min="16133" max="16133" width="10.7109375" customWidth="1"/>
    <col min="16134" max="16134" width="9" customWidth="1"/>
    <col min="16135" max="16135" width="11.5703125" customWidth="1"/>
  </cols>
  <sheetData>
    <row r="1" spans="1:550" s="5" customFormat="1" ht="25.5" customHeight="1" x14ac:dyDescent="0.3">
      <c r="A1" s="208" t="s">
        <v>102</v>
      </c>
      <c r="B1" s="208"/>
      <c r="C1" s="208"/>
      <c r="D1" s="208"/>
      <c r="E1" s="208"/>
      <c r="F1" s="210" t="s">
        <v>14</v>
      </c>
      <c r="G1" s="210"/>
      <c r="H1" s="210"/>
      <c r="I1" s="210"/>
      <c r="J1" s="210"/>
      <c r="K1" s="210"/>
      <c r="L1" s="210"/>
      <c r="M1" s="2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</row>
    <row r="2" spans="1:550" s="5" customFormat="1" ht="23.25" customHeight="1" x14ac:dyDescent="0.3">
      <c r="A2" s="208" t="s">
        <v>103</v>
      </c>
      <c r="B2" s="208"/>
      <c r="C2" s="208"/>
      <c r="D2" s="208"/>
      <c r="E2" s="208"/>
      <c r="F2" s="209" t="s">
        <v>143</v>
      </c>
      <c r="G2" s="209"/>
      <c r="H2" s="209"/>
      <c r="I2" s="209"/>
      <c r="J2" s="209"/>
      <c r="K2" s="209"/>
      <c r="L2" s="209"/>
      <c r="M2" s="231"/>
      <c r="N2" s="231"/>
      <c r="O2" s="231"/>
      <c r="P2" s="231"/>
      <c r="Q2" s="23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</row>
    <row r="3" spans="1:550" s="5" customFormat="1" ht="23.25" customHeight="1" x14ac:dyDescent="0.3">
      <c r="A3" s="208" t="s">
        <v>104</v>
      </c>
      <c r="B3" s="208"/>
      <c r="C3" s="208"/>
      <c r="D3" s="208"/>
      <c r="E3" s="208"/>
      <c r="F3" s="156"/>
      <c r="G3" s="209" t="s">
        <v>144</v>
      </c>
      <c r="H3" s="209"/>
      <c r="I3" s="209"/>
      <c r="J3" s="209"/>
      <c r="K3" s="209"/>
      <c r="L3" s="209"/>
      <c r="M3" s="23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</row>
    <row r="4" spans="1:550" s="5" customFormat="1" ht="23.25" customHeight="1" x14ac:dyDescent="0.3">
      <c r="A4" s="208" t="s">
        <v>145</v>
      </c>
      <c r="B4" s="208"/>
      <c r="C4" s="208"/>
      <c r="D4" s="208"/>
      <c r="E4" s="208"/>
      <c r="F4" s="156"/>
      <c r="G4" s="209" t="s">
        <v>146</v>
      </c>
      <c r="H4" s="209"/>
      <c r="I4" s="209"/>
      <c r="J4" s="209"/>
      <c r="K4" s="209"/>
      <c r="L4" s="209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</row>
    <row r="5" spans="1:550" ht="44.25" customHeight="1" x14ac:dyDescent="0.3">
      <c r="A5" s="211" t="s">
        <v>24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550" ht="21" customHeight="1" x14ac:dyDescent="0.3">
      <c r="A6" s="211" t="s">
        <v>25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550" ht="20.25" x14ac:dyDescent="0.25">
      <c r="A7" s="212" t="s">
        <v>105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550" x14ac:dyDescent="0.25">
      <c r="A8" s="32"/>
      <c r="B8" s="33"/>
      <c r="C8" s="34"/>
      <c r="D8" s="34"/>
      <c r="E8" s="35"/>
      <c r="F8" s="32"/>
      <c r="G8" s="36"/>
      <c r="H8" s="36"/>
      <c r="I8" s="37"/>
      <c r="J8" s="38"/>
      <c r="K8" s="34"/>
      <c r="L8" s="39"/>
    </row>
    <row r="9" spans="1:550" s="3" customFormat="1" ht="39.75" customHeight="1" x14ac:dyDescent="0.2">
      <c r="A9" s="221" t="s">
        <v>106</v>
      </c>
      <c r="B9" s="219" t="s">
        <v>0</v>
      </c>
      <c r="C9" s="219" t="s">
        <v>1</v>
      </c>
      <c r="D9" s="219"/>
      <c r="E9" s="222" t="s">
        <v>15</v>
      </c>
      <c r="F9" s="222"/>
      <c r="G9" s="222" t="s">
        <v>2</v>
      </c>
      <c r="H9" s="222"/>
      <c r="I9" s="218" t="s">
        <v>107</v>
      </c>
      <c r="J9" s="218" t="s">
        <v>26</v>
      </c>
      <c r="K9" s="219" t="s">
        <v>27</v>
      </c>
      <c r="L9" s="220" t="s">
        <v>3</v>
      </c>
      <c r="M9" s="4"/>
    </row>
    <row r="10" spans="1:550" s="3" customFormat="1" ht="70.5" customHeight="1" x14ac:dyDescent="0.2">
      <c r="A10" s="221"/>
      <c r="B10" s="219"/>
      <c r="C10" s="219"/>
      <c r="D10" s="219"/>
      <c r="E10" s="97" t="s">
        <v>6</v>
      </c>
      <c r="F10" s="97" t="s">
        <v>8</v>
      </c>
      <c r="G10" s="97" t="s">
        <v>4</v>
      </c>
      <c r="H10" s="97" t="s">
        <v>5</v>
      </c>
      <c r="I10" s="218"/>
      <c r="J10" s="218"/>
      <c r="K10" s="219"/>
      <c r="L10" s="22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550" s="42" customFormat="1" ht="24" customHeight="1" x14ac:dyDescent="0.25">
      <c r="A11" s="159">
        <v>1</v>
      </c>
      <c r="B11" s="158">
        <v>2</v>
      </c>
      <c r="C11" s="219">
        <v>3</v>
      </c>
      <c r="D11" s="219"/>
      <c r="E11" s="159">
        <v>4</v>
      </c>
      <c r="F11" s="159">
        <v>5</v>
      </c>
      <c r="G11" s="159">
        <v>6</v>
      </c>
      <c r="H11" s="159">
        <v>7</v>
      </c>
      <c r="I11" s="40">
        <v>8</v>
      </c>
      <c r="J11" s="40">
        <v>9</v>
      </c>
      <c r="K11" s="158">
        <v>10</v>
      </c>
      <c r="L11" s="158">
        <v>11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550" s="6" customFormat="1" ht="36.75" customHeight="1" x14ac:dyDescent="0.3">
      <c r="A12" s="43" t="s">
        <v>16</v>
      </c>
      <c r="B12" s="168"/>
      <c r="C12" s="169"/>
      <c r="D12" s="170"/>
      <c r="E12" s="171"/>
      <c r="F12" s="172"/>
      <c r="G12" s="173"/>
      <c r="H12" s="173"/>
      <c r="I12" s="174"/>
      <c r="J12" s="175"/>
      <c r="K12" s="170"/>
      <c r="L12" s="17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</row>
    <row r="13" spans="1:550" s="1" customFormat="1" ht="47.25" customHeight="1" x14ac:dyDescent="0.25">
      <c r="A13" s="44">
        <v>1</v>
      </c>
      <c r="B13" s="45" t="s">
        <v>97</v>
      </c>
      <c r="C13" s="46" t="s">
        <v>11</v>
      </c>
      <c r="D13" s="46" t="s">
        <v>7</v>
      </c>
      <c r="E13" s="47">
        <v>0.72399999999999998</v>
      </c>
      <c r="F13" s="44">
        <v>18</v>
      </c>
      <c r="G13" s="48">
        <f>E13*1690</f>
        <v>1223.56</v>
      </c>
      <c r="H13" s="48">
        <f>G13*1.323</f>
        <v>1618.7698799999998</v>
      </c>
      <c r="I13" s="140" t="s">
        <v>133</v>
      </c>
      <c r="J13" s="213" t="s">
        <v>148</v>
      </c>
      <c r="K13" s="49" t="s">
        <v>12</v>
      </c>
      <c r="L13" s="50"/>
      <c r="M13" s="225"/>
      <c r="N13" s="2"/>
      <c r="O13" s="2"/>
      <c r="P13" s="2"/>
      <c r="Q13" s="2"/>
      <c r="R13" s="2"/>
      <c r="S13" s="2"/>
      <c r="T13" s="2"/>
    </row>
    <row r="14" spans="1:550" s="1" customFormat="1" ht="45" customHeight="1" x14ac:dyDescent="0.25">
      <c r="A14" s="44">
        <v>2</v>
      </c>
      <c r="B14" s="51" t="s">
        <v>94</v>
      </c>
      <c r="C14" s="46" t="s">
        <v>11</v>
      </c>
      <c r="D14" s="46" t="s">
        <v>7</v>
      </c>
      <c r="E14" s="52">
        <v>1.2290000000000001</v>
      </c>
      <c r="F14" s="44">
        <v>14</v>
      </c>
      <c r="G14" s="48">
        <f t="shared" ref="G14:G15" si="0">E14*1690</f>
        <v>2077.0100000000002</v>
      </c>
      <c r="H14" s="48">
        <f t="shared" ref="H14:H21" si="1">G14*1.323</f>
        <v>2747.8842300000001</v>
      </c>
      <c r="I14" s="140" t="s">
        <v>133</v>
      </c>
      <c r="J14" s="213"/>
      <c r="K14" s="49" t="s">
        <v>12</v>
      </c>
      <c r="L14" s="50"/>
      <c r="M14" s="225"/>
      <c r="N14" s="2"/>
      <c r="O14" s="2"/>
      <c r="P14" s="2"/>
      <c r="Q14" s="2"/>
      <c r="R14" s="2"/>
      <c r="S14" s="2"/>
      <c r="T14" s="2"/>
    </row>
    <row r="15" spans="1:550" s="1" customFormat="1" ht="45" customHeight="1" x14ac:dyDescent="0.25">
      <c r="A15" s="44">
        <v>3</v>
      </c>
      <c r="B15" s="51" t="s">
        <v>99</v>
      </c>
      <c r="C15" s="46" t="s">
        <v>11</v>
      </c>
      <c r="D15" s="46" t="s">
        <v>7</v>
      </c>
      <c r="E15" s="47">
        <v>9.5000000000000001E-2</v>
      </c>
      <c r="F15" s="44">
        <v>5</v>
      </c>
      <c r="G15" s="48">
        <f t="shared" si="0"/>
        <v>160.55000000000001</v>
      </c>
      <c r="H15" s="48">
        <f t="shared" si="1"/>
        <v>212.40765000000002</v>
      </c>
      <c r="I15" s="138" t="s">
        <v>75</v>
      </c>
      <c r="J15" s="213"/>
      <c r="K15" s="53"/>
      <c r="L15" s="54"/>
      <c r="M15" s="225"/>
      <c r="N15" s="2"/>
      <c r="O15" s="2"/>
      <c r="P15" s="2"/>
      <c r="Q15" s="2"/>
      <c r="R15" s="2"/>
      <c r="S15" s="2"/>
      <c r="T15" s="2"/>
    </row>
    <row r="16" spans="1:550" s="1" customFormat="1" ht="50.25" customHeight="1" x14ac:dyDescent="0.25">
      <c r="A16" s="44">
        <v>4</v>
      </c>
      <c r="B16" s="73" t="s">
        <v>100</v>
      </c>
      <c r="C16" s="46" t="s">
        <v>11</v>
      </c>
      <c r="D16" s="46" t="s">
        <v>7</v>
      </c>
      <c r="E16" s="52">
        <v>0.22</v>
      </c>
      <c r="F16" s="44">
        <v>8</v>
      </c>
      <c r="G16" s="48">
        <f>E16*1690</f>
        <v>371.8</v>
      </c>
      <c r="H16" s="48">
        <f t="shared" si="1"/>
        <v>491.89139999999998</v>
      </c>
      <c r="I16" s="138" t="s">
        <v>75</v>
      </c>
      <c r="J16" s="213"/>
      <c r="K16" s="53"/>
      <c r="L16" s="55"/>
      <c r="M16" s="225"/>
      <c r="N16" s="2"/>
      <c r="O16" s="2"/>
      <c r="P16" s="2"/>
      <c r="Q16" s="2"/>
      <c r="R16" s="2"/>
      <c r="S16" s="2"/>
      <c r="T16" s="2"/>
    </row>
    <row r="17" spans="1:550" s="1" customFormat="1" ht="44.25" customHeight="1" x14ac:dyDescent="0.25">
      <c r="A17" s="44">
        <v>5</v>
      </c>
      <c r="B17" s="177" t="s">
        <v>95</v>
      </c>
      <c r="C17" s="46" t="s">
        <v>11</v>
      </c>
      <c r="D17" s="46" t="s">
        <v>7</v>
      </c>
      <c r="E17" s="52">
        <v>0.97699999999999998</v>
      </c>
      <c r="F17" s="44">
        <v>11</v>
      </c>
      <c r="G17" s="48">
        <f>E17*1690</f>
        <v>1651.1299999999999</v>
      </c>
      <c r="H17" s="48">
        <f t="shared" si="1"/>
        <v>2184.44499</v>
      </c>
      <c r="I17" s="139" t="s">
        <v>133</v>
      </c>
      <c r="J17" s="213"/>
      <c r="K17" s="53" t="s">
        <v>12</v>
      </c>
      <c r="L17" s="55"/>
      <c r="M17" s="225"/>
      <c r="N17" s="2"/>
      <c r="O17" s="2"/>
      <c r="P17" s="2"/>
      <c r="Q17" s="2"/>
      <c r="R17" s="2"/>
      <c r="S17" s="2"/>
      <c r="T17" s="2"/>
    </row>
    <row r="18" spans="1:550" s="1" customFormat="1" ht="53.25" customHeight="1" x14ac:dyDescent="0.25">
      <c r="A18" s="44">
        <v>6</v>
      </c>
      <c r="B18" s="73" t="s">
        <v>101</v>
      </c>
      <c r="C18" s="57" t="s">
        <v>11</v>
      </c>
      <c r="D18" s="57" t="s">
        <v>8</v>
      </c>
      <c r="E18" s="52">
        <v>0.36199999999999999</v>
      </c>
      <c r="F18" s="67">
        <v>12</v>
      </c>
      <c r="G18" s="48">
        <f t="shared" ref="G18:G20" si="2">E18*1690</f>
        <v>611.78</v>
      </c>
      <c r="H18" s="48">
        <f t="shared" si="1"/>
        <v>809.38493999999992</v>
      </c>
      <c r="I18" s="138" t="s">
        <v>75</v>
      </c>
      <c r="J18" s="213"/>
      <c r="K18" s="49"/>
      <c r="L18" s="58"/>
      <c r="M18" s="225"/>
    </row>
    <row r="19" spans="1:550" s="1" customFormat="1" ht="51" customHeight="1" x14ac:dyDescent="0.25">
      <c r="A19" s="44">
        <v>7</v>
      </c>
      <c r="B19" s="73" t="s">
        <v>90</v>
      </c>
      <c r="C19" s="46" t="s">
        <v>11</v>
      </c>
      <c r="D19" s="46" t="s">
        <v>7</v>
      </c>
      <c r="E19" s="52">
        <v>0.72399999999999998</v>
      </c>
      <c r="F19" s="44">
        <v>9</v>
      </c>
      <c r="G19" s="48">
        <f t="shared" si="2"/>
        <v>1223.56</v>
      </c>
      <c r="H19" s="48">
        <f t="shared" si="1"/>
        <v>1618.7698799999998</v>
      </c>
      <c r="I19" s="138" t="s">
        <v>75</v>
      </c>
      <c r="J19" s="213"/>
      <c r="K19" s="53"/>
      <c r="L19" s="55"/>
      <c r="M19" s="225"/>
      <c r="N19" s="2"/>
      <c r="O19" s="2"/>
      <c r="P19" s="2"/>
      <c r="Q19" s="2"/>
      <c r="R19" s="2"/>
      <c r="S19" s="2"/>
      <c r="T19" s="2"/>
    </row>
    <row r="20" spans="1:550" s="1" customFormat="1" ht="44.25" customHeight="1" x14ac:dyDescent="0.25">
      <c r="A20" s="44">
        <v>8</v>
      </c>
      <c r="B20" s="178" t="s">
        <v>96</v>
      </c>
      <c r="C20" s="46" t="s">
        <v>11</v>
      </c>
      <c r="D20" s="46" t="s">
        <v>7</v>
      </c>
      <c r="E20" s="52">
        <v>0.74299999999999999</v>
      </c>
      <c r="F20" s="44">
        <v>4</v>
      </c>
      <c r="G20" s="48">
        <f t="shared" si="2"/>
        <v>1255.67</v>
      </c>
      <c r="H20" s="48">
        <f t="shared" si="1"/>
        <v>1661.2514100000001</v>
      </c>
      <c r="I20" s="139" t="s">
        <v>133</v>
      </c>
      <c r="J20" s="213"/>
      <c r="K20" s="53" t="s">
        <v>12</v>
      </c>
      <c r="L20" s="55"/>
      <c r="M20" s="225"/>
      <c r="N20" s="2"/>
      <c r="O20" s="2"/>
      <c r="P20" s="2"/>
      <c r="Q20" s="2"/>
      <c r="R20" s="2"/>
      <c r="S20" s="2"/>
      <c r="T20" s="2"/>
    </row>
    <row r="21" spans="1:550" s="7" customFormat="1" ht="36.75" customHeight="1" x14ac:dyDescent="0.25">
      <c r="A21" s="226" t="s">
        <v>17</v>
      </c>
      <c r="B21" s="226"/>
      <c r="C21" s="88" t="s">
        <v>6</v>
      </c>
      <c r="D21" s="88" t="s">
        <v>7</v>
      </c>
      <c r="E21" s="60">
        <f>SUM(E13:E20)</f>
        <v>5.0740000000000007</v>
      </c>
      <c r="F21" s="61">
        <f>SUM(F13:F20)</f>
        <v>81</v>
      </c>
      <c r="G21" s="62">
        <f>SUM(G13:G20)</f>
        <v>8575.06</v>
      </c>
      <c r="H21" s="62">
        <f t="shared" si="1"/>
        <v>11344.80438</v>
      </c>
      <c r="I21" s="63"/>
      <c r="J21" s="64"/>
      <c r="K21" s="65"/>
      <c r="L21" s="66"/>
      <c r="M21" s="162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</row>
    <row r="22" spans="1:550" s="2" customFormat="1" ht="18.75" customHeight="1" x14ac:dyDescent="0.2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550" s="8" customFormat="1" ht="24.95" customHeight="1" x14ac:dyDescent="0.3">
      <c r="A23" s="179" t="s">
        <v>18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</row>
    <row r="24" spans="1:550" s="1" customFormat="1" ht="24.95" customHeight="1" x14ac:dyDescent="0.25">
      <c r="A24" s="67">
        <v>1</v>
      </c>
      <c r="B24" s="56" t="s">
        <v>108</v>
      </c>
      <c r="C24" s="46" t="s">
        <v>11</v>
      </c>
      <c r="D24" s="46" t="s">
        <v>7</v>
      </c>
      <c r="E24" s="47">
        <v>0.2</v>
      </c>
      <c r="F24" s="44">
        <v>7</v>
      </c>
      <c r="G24" s="48">
        <f>E24*905</f>
        <v>181</v>
      </c>
      <c r="H24" s="48">
        <f>G24*0.586</f>
        <v>106.06599999999999</v>
      </c>
      <c r="I24" s="138" t="s">
        <v>75</v>
      </c>
      <c r="J24" s="213" t="s">
        <v>148</v>
      </c>
      <c r="K24" s="59"/>
      <c r="L24" s="55"/>
      <c r="M24" s="2"/>
      <c r="N24" s="2"/>
      <c r="O24" s="2"/>
      <c r="P24" s="2"/>
      <c r="Q24" s="2"/>
      <c r="R24" s="2"/>
      <c r="S24" s="2"/>
      <c r="T24" s="2"/>
    </row>
    <row r="25" spans="1:550" s="1" customFormat="1" ht="24.95" customHeight="1" x14ac:dyDescent="0.25">
      <c r="A25" s="67">
        <v>2</v>
      </c>
      <c r="B25" s="56" t="s">
        <v>109</v>
      </c>
      <c r="C25" s="46" t="s">
        <v>11</v>
      </c>
      <c r="D25" s="46" t="s">
        <v>7</v>
      </c>
      <c r="E25" s="47">
        <v>0.22</v>
      </c>
      <c r="F25" s="44">
        <v>4</v>
      </c>
      <c r="G25" s="48">
        <f>E25*905</f>
        <v>199.1</v>
      </c>
      <c r="H25" s="48">
        <f>G25*0.586</f>
        <v>116.67259999999999</v>
      </c>
      <c r="I25" s="138" t="s">
        <v>75</v>
      </c>
      <c r="J25" s="213"/>
      <c r="K25" s="59"/>
      <c r="L25" s="55"/>
      <c r="M25" s="2"/>
      <c r="N25" s="2"/>
      <c r="O25" s="2"/>
      <c r="P25" s="2"/>
      <c r="Q25" s="2"/>
      <c r="R25" s="2"/>
      <c r="S25" s="2"/>
      <c r="T25" s="2"/>
    </row>
    <row r="26" spans="1:550" s="1" customFormat="1" ht="24.95" customHeight="1" x14ac:dyDescent="0.3">
      <c r="A26" s="67">
        <v>3</v>
      </c>
      <c r="B26" s="69" t="s">
        <v>110</v>
      </c>
      <c r="C26" s="46" t="s">
        <v>11</v>
      </c>
      <c r="D26" s="46" t="s">
        <v>7</v>
      </c>
      <c r="E26" s="47">
        <v>0.15</v>
      </c>
      <c r="F26" s="44">
        <v>20</v>
      </c>
      <c r="G26" s="48">
        <f>E26*905</f>
        <v>135.75</v>
      </c>
      <c r="H26" s="48">
        <f>G26*0.586</f>
        <v>79.549499999999995</v>
      </c>
      <c r="I26" s="139" t="s">
        <v>133</v>
      </c>
      <c r="J26" s="213"/>
      <c r="K26" s="59" t="s">
        <v>12</v>
      </c>
      <c r="L26" s="55"/>
      <c r="M26" s="2"/>
      <c r="N26" s="2"/>
      <c r="O26" s="2"/>
      <c r="P26" s="2"/>
      <c r="Q26" s="2"/>
      <c r="R26" s="2"/>
      <c r="S26" s="2"/>
    </row>
    <row r="27" spans="1:550" s="1" customFormat="1" ht="24.95" customHeight="1" x14ac:dyDescent="0.25">
      <c r="A27" s="67">
        <v>4</v>
      </c>
      <c r="B27" s="56" t="s">
        <v>62</v>
      </c>
      <c r="C27" s="46" t="s">
        <v>11</v>
      </c>
      <c r="D27" s="46" t="s">
        <v>7</v>
      </c>
      <c r="E27" s="47">
        <v>0.2</v>
      </c>
      <c r="F27" s="44">
        <v>80</v>
      </c>
      <c r="G27" s="48">
        <f t="shared" ref="G27:G51" si="3">E27*905</f>
        <v>181</v>
      </c>
      <c r="H27" s="48">
        <f t="shared" ref="H27:H51" si="4">G27*0.586</f>
        <v>106.06599999999999</v>
      </c>
      <c r="I27" s="138" t="s">
        <v>75</v>
      </c>
      <c r="J27" s="213"/>
      <c r="K27" s="68"/>
      <c r="L27" s="70"/>
      <c r="M27" s="2"/>
      <c r="N27" s="2"/>
      <c r="O27" s="2"/>
      <c r="P27" s="2"/>
      <c r="Q27" s="2"/>
      <c r="R27" s="2"/>
      <c r="S27" s="2"/>
      <c r="T27" s="2"/>
    </row>
    <row r="28" spans="1:550" s="1" customFormat="1" ht="24.95" customHeight="1" x14ac:dyDescent="0.25">
      <c r="A28" s="67">
        <v>5</v>
      </c>
      <c r="B28" s="56" t="s">
        <v>111</v>
      </c>
      <c r="C28" s="46" t="s">
        <v>11</v>
      </c>
      <c r="D28" s="46" t="s">
        <v>7</v>
      </c>
      <c r="E28" s="47">
        <v>0.2</v>
      </c>
      <c r="F28" s="44">
        <v>35</v>
      </c>
      <c r="G28" s="48">
        <f t="shared" si="3"/>
        <v>181</v>
      </c>
      <c r="H28" s="48">
        <f t="shared" si="4"/>
        <v>106.06599999999999</v>
      </c>
      <c r="I28" s="139" t="s">
        <v>75</v>
      </c>
      <c r="J28" s="213"/>
      <c r="K28" s="53"/>
      <c r="L28" s="71"/>
      <c r="M28" s="2"/>
      <c r="N28" s="2"/>
      <c r="O28" s="2"/>
      <c r="P28" s="2"/>
      <c r="Q28" s="2"/>
      <c r="R28" s="2"/>
      <c r="S28" s="2"/>
    </row>
    <row r="29" spans="1:550" s="1" customFormat="1" ht="24.95" customHeight="1" x14ac:dyDescent="0.25">
      <c r="A29" s="67">
        <v>6</v>
      </c>
      <c r="B29" s="56" t="s">
        <v>147</v>
      </c>
      <c r="C29" s="46" t="s">
        <v>11</v>
      </c>
      <c r="D29" s="46" t="s">
        <v>7</v>
      </c>
      <c r="E29" s="47">
        <v>0.1</v>
      </c>
      <c r="F29" s="44">
        <v>5</v>
      </c>
      <c r="G29" s="48">
        <f t="shared" si="3"/>
        <v>90.5</v>
      </c>
      <c r="H29" s="48">
        <f t="shared" si="4"/>
        <v>53.032999999999994</v>
      </c>
      <c r="I29" s="138" t="s">
        <v>75</v>
      </c>
      <c r="J29" s="213"/>
      <c r="K29" s="53"/>
      <c r="L29" s="71"/>
      <c r="M29" s="2"/>
      <c r="N29" s="2"/>
      <c r="O29" s="2"/>
      <c r="P29" s="2"/>
      <c r="Q29" s="2"/>
      <c r="R29" s="2"/>
      <c r="S29" s="2"/>
    </row>
    <row r="30" spans="1:550" s="1" customFormat="1" ht="24.95" customHeight="1" x14ac:dyDescent="0.25">
      <c r="A30" s="67">
        <v>7</v>
      </c>
      <c r="B30" s="56" t="s">
        <v>55</v>
      </c>
      <c r="C30" s="46" t="s">
        <v>11</v>
      </c>
      <c r="D30" s="46" t="s">
        <v>7</v>
      </c>
      <c r="E30" s="47">
        <v>0.1</v>
      </c>
      <c r="F30" s="44">
        <v>15</v>
      </c>
      <c r="G30" s="48">
        <f>E30*905</f>
        <v>90.5</v>
      </c>
      <c r="H30" s="48">
        <f t="shared" si="4"/>
        <v>53.032999999999994</v>
      </c>
      <c r="I30" s="139" t="s">
        <v>75</v>
      </c>
      <c r="J30" s="213"/>
      <c r="K30" s="68"/>
      <c r="L30" s="70"/>
      <c r="M30" s="2"/>
      <c r="N30" s="2"/>
      <c r="O30" s="2"/>
      <c r="P30" s="2"/>
      <c r="Q30" s="2"/>
      <c r="R30" s="2"/>
      <c r="S30" s="2"/>
      <c r="T30" s="2"/>
    </row>
    <row r="31" spans="1:550" s="1" customFormat="1" ht="24.95" customHeight="1" x14ac:dyDescent="0.25">
      <c r="A31" s="67">
        <v>8</v>
      </c>
      <c r="B31" s="73" t="s">
        <v>59</v>
      </c>
      <c r="C31" s="46" t="s">
        <v>11</v>
      </c>
      <c r="D31" s="46" t="s">
        <v>7</v>
      </c>
      <c r="E31" s="47">
        <v>0.2</v>
      </c>
      <c r="F31" s="44">
        <v>5</v>
      </c>
      <c r="G31" s="48">
        <f t="shared" si="3"/>
        <v>181</v>
      </c>
      <c r="H31" s="48">
        <f t="shared" si="4"/>
        <v>106.06599999999999</v>
      </c>
      <c r="I31" s="138" t="s">
        <v>75</v>
      </c>
      <c r="J31" s="213"/>
      <c r="K31" s="53"/>
      <c r="L31" s="71"/>
      <c r="M31" s="2"/>
      <c r="N31" s="2"/>
      <c r="O31" s="2"/>
      <c r="P31" s="2"/>
      <c r="Q31" s="2"/>
      <c r="R31" s="2"/>
      <c r="S31" s="2"/>
      <c r="T31" s="2"/>
    </row>
    <row r="32" spans="1:550" s="1" customFormat="1" ht="24.95" customHeight="1" x14ac:dyDescent="0.25">
      <c r="A32" s="67">
        <v>9</v>
      </c>
      <c r="B32" s="56" t="s">
        <v>112</v>
      </c>
      <c r="C32" s="46" t="s">
        <v>11</v>
      </c>
      <c r="D32" s="46" t="s">
        <v>7</v>
      </c>
      <c r="E32" s="47">
        <v>0.4</v>
      </c>
      <c r="F32" s="44">
        <v>20</v>
      </c>
      <c r="G32" s="48">
        <f t="shared" si="3"/>
        <v>362</v>
      </c>
      <c r="H32" s="48">
        <f t="shared" si="4"/>
        <v>212.13199999999998</v>
      </c>
      <c r="I32" s="139" t="s">
        <v>75</v>
      </c>
      <c r="J32" s="213"/>
      <c r="K32" s="59"/>
      <c r="L32" s="55"/>
      <c r="M32" s="2"/>
      <c r="N32" s="2"/>
      <c r="O32" s="2"/>
      <c r="P32" s="2"/>
      <c r="Q32" s="2"/>
      <c r="R32" s="2"/>
      <c r="S32" s="2"/>
      <c r="T32" s="2"/>
    </row>
    <row r="33" spans="1:20" s="1" customFormat="1" ht="24.95" customHeight="1" x14ac:dyDescent="0.25">
      <c r="A33" s="67">
        <v>10</v>
      </c>
      <c r="B33" s="56" t="s">
        <v>113</v>
      </c>
      <c r="C33" s="46" t="s">
        <v>11</v>
      </c>
      <c r="D33" s="46" t="s">
        <v>7</v>
      </c>
      <c r="E33" s="47">
        <v>0.25</v>
      </c>
      <c r="F33" s="44">
        <v>10</v>
      </c>
      <c r="G33" s="48">
        <f t="shared" si="3"/>
        <v>226.25</v>
      </c>
      <c r="H33" s="48">
        <f t="shared" si="4"/>
        <v>132.58249999999998</v>
      </c>
      <c r="I33" s="138" t="s">
        <v>75</v>
      </c>
      <c r="J33" s="213"/>
      <c r="K33" s="59"/>
      <c r="L33" s="55"/>
      <c r="M33" s="2"/>
      <c r="N33" s="2"/>
      <c r="O33" s="2"/>
      <c r="P33" s="2"/>
      <c r="Q33" s="2"/>
      <c r="R33" s="2"/>
      <c r="S33" s="2"/>
      <c r="T33" s="2"/>
    </row>
    <row r="34" spans="1:20" s="1" customFormat="1" ht="24.95" customHeight="1" x14ac:dyDescent="0.25">
      <c r="A34" s="67">
        <v>11</v>
      </c>
      <c r="B34" s="56" t="s">
        <v>61</v>
      </c>
      <c r="C34" s="46" t="s">
        <v>11</v>
      </c>
      <c r="D34" s="46" t="s">
        <v>7</v>
      </c>
      <c r="E34" s="47">
        <v>0.45</v>
      </c>
      <c r="F34" s="44">
        <v>16</v>
      </c>
      <c r="G34" s="48">
        <f t="shared" si="3"/>
        <v>407.25</v>
      </c>
      <c r="H34" s="48">
        <f t="shared" si="4"/>
        <v>238.64849999999998</v>
      </c>
      <c r="I34" s="139" t="s">
        <v>75</v>
      </c>
      <c r="J34" s="213"/>
      <c r="K34" s="59"/>
      <c r="L34" s="55"/>
      <c r="M34" s="2"/>
      <c r="N34" s="2"/>
      <c r="O34" s="2"/>
      <c r="P34" s="2"/>
      <c r="Q34" s="2"/>
      <c r="R34" s="2"/>
      <c r="S34" s="2"/>
      <c r="T34" s="2"/>
    </row>
    <row r="35" spans="1:20" s="1" customFormat="1" ht="24.95" customHeight="1" x14ac:dyDescent="0.25">
      <c r="A35" s="67">
        <v>12</v>
      </c>
      <c r="B35" s="56" t="s">
        <v>60</v>
      </c>
      <c r="C35" s="46" t="s">
        <v>11</v>
      </c>
      <c r="D35" s="46" t="s">
        <v>7</v>
      </c>
      <c r="E35" s="47">
        <v>0.45</v>
      </c>
      <c r="F35" s="44">
        <v>10</v>
      </c>
      <c r="G35" s="48">
        <f t="shared" si="3"/>
        <v>407.25</v>
      </c>
      <c r="H35" s="48">
        <f t="shared" si="4"/>
        <v>238.64849999999998</v>
      </c>
      <c r="I35" s="138" t="s">
        <v>133</v>
      </c>
      <c r="J35" s="213"/>
      <c r="K35" s="59" t="s">
        <v>12</v>
      </c>
      <c r="L35" s="71"/>
      <c r="M35" s="2"/>
      <c r="N35" s="2"/>
      <c r="O35" s="2"/>
      <c r="P35" s="2"/>
      <c r="Q35" s="2"/>
      <c r="R35" s="2"/>
      <c r="S35" s="2"/>
    </row>
    <row r="36" spans="1:20" s="1" customFormat="1" ht="24.95" customHeight="1" x14ac:dyDescent="0.25">
      <c r="A36" s="67">
        <v>13</v>
      </c>
      <c r="B36" s="56" t="s">
        <v>114</v>
      </c>
      <c r="C36" s="46" t="s">
        <v>11</v>
      </c>
      <c r="D36" s="46" t="s">
        <v>7</v>
      </c>
      <c r="E36" s="47">
        <v>0.35</v>
      </c>
      <c r="F36" s="44">
        <v>15</v>
      </c>
      <c r="G36" s="48">
        <f t="shared" si="3"/>
        <v>316.75</v>
      </c>
      <c r="H36" s="48">
        <f t="shared" si="4"/>
        <v>185.6155</v>
      </c>
      <c r="I36" s="139" t="s">
        <v>75</v>
      </c>
      <c r="J36" s="213"/>
      <c r="K36" s="53"/>
      <c r="L36" s="71"/>
      <c r="M36" s="2"/>
      <c r="N36" s="2"/>
      <c r="O36" s="2"/>
      <c r="P36" s="2"/>
      <c r="Q36" s="2"/>
      <c r="R36" s="2"/>
      <c r="S36" s="2"/>
      <c r="T36" s="2"/>
    </row>
    <row r="37" spans="1:20" s="1" customFormat="1" ht="24.95" customHeight="1" x14ac:dyDescent="0.25">
      <c r="A37" s="67">
        <v>14</v>
      </c>
      <c r="B37" s="56" t="s">
        <v>56</v>
      </c>
      <c r="C37" s="46" t="s">
        <v>11</v>
      </c>
      <c r="D37" s="46" t="s">
        <v>7</v>
      </c>
      <c r="E37" s="47">
        <v>1</v>
      </c>
      <c r="F37" s="44">
        <v>40</v>
      </c>
      <c r="G37" s="48">
        <f t="shared" si="3"/>
        <v>905</v>
      </c>
      <c r="H37" s="48">
        <f t="shared" si="4"/>
        <v>530.32999999999993</v>
      </c>
      <c r="I37" s="138" t="s">
        <v>75</v>
      </c>
      <c r="J37" s="213"/>
      <c r="K37" s="53"/>
      <c r="L37" s="71"/>
      <c r="M37" s="2"/>
      <c r="N37" s="2"/>
      <c r="O37" s="2"/>
      <c r="P37" s="2"/>
      <c r="Q37" s="2"/>
      <c r="R37" s="2"/>
      <c r="S37" s="2"/>
      <c r="T37" s="2"/>
    </row>
    <row r="38" spans="1:20" s="1" customFormat="1" ht="24.95" customHeight="1" x14ac:dyDescent="0.25">
      <c r="A38" s="67">
        <v>15</v>
      </c>
      <c r="B38" s="56" t="s">
        <v>115</v>
      </c>
      <c r="C38" s="46" t="s">
        <v>11</v>
      </c>
      <c r="D38" s="46" t="s">
        <v>7</v>
      </c>
      <c r="E38" s="47">
        <v>0.26</v>
      </c>
      <c r="F38" s="44">
        <v>8</v>
      </c>
      <c r="G38" s="48">
        <f t="shared" si="3"/>
        <v>235.3</v>
      </c>
      <c r="H38" s="48">
        <f t="shared" si="4"/>
        <v>137.88579999999999</v>
      </c>
      <c r="I38" s="139" t="s">
        <v>75</v>
      </c>
      <c r="J38" s="213"/>
      <c r="K38" s="53"/>
      <c r="L38" s="71"/>
      <c r="M38" s="2"/>
      <c r="N38" s="2"/>
      <c r="O38" s="2"/>
      <c r="P38" s="2"/>
      <c r="Q38" s="2"/>
      <c r="R38" s="2"/>
      <c r="S38" s="2"/>
      <c r="T38" s="2"/>
    </row>
    <row r="39" spans="1:20" s="1" customFormat="1" ht="24.95" customHeight="1" x14ac:dyDescent="0.25">
      <c r="A39" s="67">
        <v>16</v>
      </c>
      <c r="B39" s="56" t="s">
        <v>116</v>
      </c>
      <c r="C39" s="46" t="s">
        <v>11</v>
      </c>
      <c r="D39" s="46" t="s">
        <v>7</v>
      </c>
      <c r="E39" s="47">
        <v>0.5</v>
      </c>
      <c r="F39" s="44">
        <v>20</v>
      </c>
      <c r="G39" s="48">
        <f t="shared" si="3"/>
        <v>452.5</v>
      </c>
      <c r="H39" s="48">
        <f t="shared" si="4"/>
        <v>265.16499999999996</v>
      </c>
      <c r="I39" s="138" t="s">
        <v>75</v>
      </c>
      <c r="J39" s="213"/>
      <c r="K39" s="59"/>
      <c r="L39" s="55"/>
      <c r="M39" s="2"/>
      <c r="N39" s="2"/>
      <c r="O39" s="2"/>
      <c r="P39" s="2"/>
      <c r="Q39" s="2"/>
      <c r="R39" s="2"/>
      <c r="S39" s="2"/>
      <c r="T39" s="2"/>
    </row>
    <row r="40" spans="1:20" s="1" customFormat="1" ht="24.95" customHeight="1" x14ac:dyDescent="0.25">
      <c r="A40" s="67">
        <v>17</v>
      </c>
      <c r="B40" s="56" t="s">
        <v>117</v>
      </c>
      <c r="C40" s="46" t="s">
        <v>11</v>
      </c>
      <c r="D40" s="46" t="s">
        <v>7</v>
      </c>
      <c r="E40" s="47">
        <v>0.3</v>
      </c>
      <c r="F40" s="44">
        <v>14</v>
      </c>
      <c r="G40" s="48">
        <f t="shared" si="3"/>
        <v>271.5</v>
      </c>
      <c r="H40" s="48">
        <f t="shared" si="4"/>
        <v>159.09899999999999</v>
      </c>
      <c r="I40" s="138" t="s">
        <v>133</v>
      </c>
      <c r="J40" s="213"/>
      <c r="K40" s="53" t="s">
        <v>12</v>
      </c>
      <c r="L40" s="71"/>
      <c r="M40" s="2"/>
      <c r="N40" s="2"/>
      <c r="O40" s="2"/>
      <c r="P40" s="2"/>
      <c r="Q40" s="2"/>
      <c r="R40" s="2"/>
      <c r="S40" s="2"/>
      <c r="T40" s="2"/>
    </row>
    <row r="41" spans="1:20" s="1" customFormat="1" ht="24.95" customHeight="1" x14ac:dyDescent="0.25">
      <c r="A41" s="67">
        <v>18</v>
      </c>
      <c r="B41" s="56" t="s">
        <v>54</v>
      </c>
      <c r="C41" s="46" t="s">
        <v>11</v>
      </c>
      <c r="D41" s="46" t="s">
        <v>7</v>
      </c>
      <c r="E41" s="47">
        <v>0.25</v>
      </c>
      <c r="F41" s="44">
        <v>6</v>
      </c>
      <c r="G41" s="48">
        <f t="shared" si="3"/>
        <v>226.25</v>
      </c>
      <c r="H41" s="48">
        <f t="shared" si="4"/>
        <v>132.58249999999998</v>
      </c>
      <c r="I41" s="138" t="s">
        <v>75</v>
      </c>
      <c r="J41" s="213"/>
      <c r="K41" s="68"/>
      <c r="L41" s="70"/>
      <c r="M41" s="2"/>
      <c r="N41" s="2"/>
      <c r="O41" s="2"/>
      <c r="P41" s="2"/>
      <c r="Q41" s="2"/>
      <c r="R41" s="2"/>
      <c r="S41" s="2"/>
      <c r="T41" s="2"/>
    </row>
    <row r="42" spans="1:20" s="1" customFormat="1" ht="24.95" customHeight="1" x14ac:dyDescent="0.25">
      <c r="A42" s="67">
        <v>19</v>
      </c>
      <c r="B42" s="56" t="s">
        <v>58</v>
      </c>
      <c r="C42" s="46" t="s">
        <v>11</v>
      </c>
      <c r="D42" s="46" t="s">
        <v>7</v>
      </c>
      <c r="E42" s="47">
        <v>0.4</v>
      </c>
      <c r="F42" s="44">
        <v>6</v>
      </c>
      <c r="G42" s="48">
        <f t="shared" si="3"/>
        <v>362</v>
      </c>
      <c r="H42" s="48">
        <f t="shared" si="4"/>
        <v>212.13199999999998</v>
      </c>
      <c r="I42" s="138" t="s">
        <v>75</v>
      </c>
      <c r="J42" s="213"/>
      <c r="K42" s="68"/>
      <c r="L42" s="70"/>
      <c r="M42" s="2"/>
      <c r="N42" s="2"/>
      <c r="O42" s="2"/>
      <c r="P42" s="2"/>
      <c r="Q42" s="2"/>
      <c r="R42" s="2"/>
      <c r="S42" s="2"/>
      <c r="T42" s="2"/>
    </row>
    <row r="43" spans="1:20" s="1" customFormat="1" ht="24.95" customHeight="1" x14ac:dyDescent="0.25">
      <c r="A43" s="67">
        <v>20</v>
      </c>
      <c r="B43" s="56" t="s">
        <v>98</v>
      </c>
      <c r="C43" s="46" t="s">
        <v>11</v>
      </c>
      <c r="D43" s="46" t="s">
        <v>7</v>
      </c>
      <c r="E43" s="47">
        <v>0.2</v>
      </c>
      <c r="F43" s="44">
        <v>15</v>
      </c>
      <c r="G43" s="48">
        <f t="shared" si="3"/>
        <v>181</v>
      </c>
      <c r="H43" s="48">
        <f t="shared" si="4"/>
        <v>106.06599999999999</v>
      </c>
      <c r="I43" s="138" t="s">
        <v>133</v>
      </c>
      <c r="J43" s="213"/>
      <c r="K43" s="53" t="s">
        <v>12</v>
      </c>
      <c r="L43" s="70"/>
      <c r="M43" s="2"/>
      <c r="N43" s="2"/>
      <c r="O43" s="2"/>
      <c r="P43" s="2"/>
      <c r="Q43" s="2"/>
      <c r="R43" s="2"/>
      <c r="S43" s="2"/>
      <c r="T43" s="2"/>
    </row>
    <row r="44" spans="1:20" s="1" customFormat="1" ht="24.95" customHeight="1" x14ac:dyDescent="0.25">
      <c r="A44" s="67">
        <v>21</v>
      </c>
      <c r="B44" s="72" t="s">
        <v>118</v>
      </c>
      <c r="C44" s="46" t="s">
        <v>11</v>
      </c>
      <c r="D44" s="46" t="s">
        <v>7</v>
      </c>
      <c r="E44" s="47">
        <v>0.05</v>
      </c>
      <c r="F44" s="44">
        <v>2</v>
      </c>
      <c r="G44" s="48">
        <f t="shared" si="3"/>
        <v>45.25</v>
      </c>
      <c r="H44" s="48">
        <f t="shared" si="4"/>
        <v>26.516499999999997</v>
      </c>
      <c r="I44" s="138" t="s">
        <v>75</v>
      </c>
      <c r="J44" s="213"/>
      <c r="K44" s="53"/>
      <c r="L44" s="71"/>
      <c r="M44" s="2"/>
      <c r="N44" s="2"/>
      <c r="O44" s="2"/>
      <c r="P44" s="2"/>
      <c r="Q44" s="2"/>
      <c r="R44" s="2"/>
      <c r="S44" s="2"/>
      <c r="T44" s="2"/>
    </row>
    <row r="45" spans="1:20" s="1" customFormat="1" ht="24.95" customHeight="1" x14ac:dyDescent="0.25">
      <c r="A45" s="67">
        <v>22</v>
      </c>
      <c r="B45" s="73" t="s">
        <v>57</v>
      </c>
      <c r="C45" s="46" t="s">
        <v>11</v>
      </c>
      <c r="D45" s="46" t="s">
        <v>7</v>
      </c>
      <c r="E45" s="47">
        <v>0.5</v>
      </c>
      <c r="F45" s="44">
        <v>18</v>
      </c>
      <c r="G45" s="48">
        <f t="shared" si="3"/>
        <v>452.5</v>
      </c>
      <c r="H45" s="48">
        <f t="shared" si="4"/>
        <v>265.16499999999996</v>
      </c>
      <c r="I45" s="138" t="s">
        <v>75</v>
      </c>
      <c r="J45" s="213"/>
      <c r="K45" s="68"/>
      <c r="L45" s="70"/>
      <c r="M45" s="2"/>
      <c r="N45" s="2"/>
      <c r="O45" s="2"/>
      <c r="P45" s="2"/>
      <c r="Q45" s="2"/>
      <c r="R45" s="2"/>
      <c r="S45" s="2"/>
      <c r="T45" s="2"/>
    </row>
    <row r="46" spans="1:20" s="1" customFormat="1" ht="24.95" customHeight="1" x14ac:dyDescent="0.25">
      <c r="A46" s="67">
        <v>23</v>
      </c>
      <c r="B46" s="72" t="s">
        <v>119</v>
      </c>
      <c r="C46" s="46" t="s">
        <v>11</v>
      </c>
      <c r="D46" s="46" t="s">
        <v>7</v>
      </c>
      <c r="E46" s="47">
        <v>0.25</v>
      </c>
      <c r="F46" s="44">
        <v>24</v>
      </c>
      <c r="G46" s="48">
        <f t="shared" si="3"/>
        <v>226.25</v>
      </c>
      <c r="H46" s="48">
        <f t="shared" si="4"/>
        <v>132.58249999999998</v>
      </c>
      <c r="I46" s="138" t="s">
        <v>75</v>
      </c>
      <c r="J46" s="213"/>
      <c r="K46" s="53"/>
      <c r="L46" s="71"/>
      <c r="M46" s="2"/>
      <c r="N46" s="2"/>
      <c r="O46" s="2"/>
      <c r="P46" s="2"/>
      <c r="Q46" s="2"/>
      <c r="R46" s="2"/>
      <c r="S46" s="2"/>
      <c r="T46" s="2"/>
    </row>
    <row r="47" spans="1:20" s="1" customFormat="1" ht="24.95" customHeight="1" x14ac:dyDescent="0.25">
      <c r="A47" s="67">
        <v>24</v>
      </c>
      <c r="B47" s="56" t="s">
        <v>120</v>
      </c>
      <c r="C47" s="46" t="s">
        <v>11</v>
      </c>
      <c r="D47" s="46" t="s">
        <v>7</v>
      </c>
      <c r="E47" s="47">
        <v>0.97499999999999998</v>
      </c>
      <c r="F47" s="44">
        <v>40</v>
      </c>
      <c r="G47" s="48">
        <f t="shared" si="3"/>
        <v>882.375</v>
      </c>
      <c r="H47" s="48">
        <f t="shared" si="4"/>
        <v>517.07174999999995</v>
      </c>
      <c r="I47" s="138" t="s">
        <v>133</v>
      </c>
      <c r="J47" s="213"/>
      <c r="K47" s="53" t="s">
        <v>12</v>
      </c>
      <c r="L47" s="71"/>
      <c r="M47" s="227"/>
      <c r="N47" s="227"/>
      <c r="O47" s="227"/>
      <c r="P47" s="2"/>
      <c r="Q47" s="2"/>
      <c r="R47" s="2"/>
      <c r="S47" s="2"/>
      <c r="T47" s="2"/>
    </row>
    <row r="48" spans="1:20" s="1" customFormat="1" ht="24.95" customHeight="1" x14ac:dyDescent="0.25">
      <c r="A48" s="67">
        <v>25</v>
      </c>
      <c r="B48" s="56" t="s">
        <v>121</v>
      </c>
      <c r="C48" s="46" t="s">
        <v>11</v>
      </c>
      <c r="D48" s="46" t="s">
        <v>7</v>
      </c>
      <c r="E48" s="47">
        <v>0.09</v>
      </c>
      <c r="F48" s="44">
        <v>0</v>
      </c>
      <c r="G48" s="48">
        <f t="shared" si="3"/>
        <v>81.45</v>
      </c>
      <c r="H48" s="48">
        <f t="shared" si="4"/>
        <v>47.729700000000001</v>
      </c>
      <c r="I48" s="138" t="s">
        <v>75</v>
      </c>
      <c r="J48" s="213"/>
      <c r="K48" s="59"/>
      <c r="L48" s="55"/>
      <c r="M48" s="2"/>
      <c r="N48" s="2"/>
      <c r="O48" s="2"/>
      <c r="P48" s="2"/>
      <c r="Q48" s="2"/>
      <c r="R48" s="2"/>
      <c r="S48" s="2"/>
      <c r="T48" s="2"/>
    </row>
    <row r="49" spans="1:550" s="1" customFormat="1" ht="24.95" customHeight="1" x14ac:dyDescent="0.25">
      <c r="A49" s="67">
        <v>26</v>
      </c>
      <c r="B49" s="56" t="s">
        <v>63</v>
      </c>
      <c r="C49" s="46" t="s">
        <v>11</v>
      </c>
      <c r="D49" s="46" t="s">
        <v>7</v>
      </c>
      <c r="E49" s="47">
        <v>0.32</v>
      </c>
      <c r="F49" s="44">
        <v>15</v>
      </c>
      <c r="G49" s="48">
        <f t="shared" si="3"/>
        <v>289.60000000000002</v>
      </c>
      <c r="H49" s="48">
        <f t="shared" si="4"/>
        <v>169.7056</v>
      </c>
      <c r="I49" s="138" t="s">
        <v>75</v>
      </c>
      <c r="J49" s="213"/>
      <c r="K49" s="68"/>
      <c r="L49" s="70"/>
      <c r="M49" s="2"/>
      <c r="N49" s="2"/>
      <c r="O49" s="2"/>
      <c r="P49" s="2"/>
      <c r="Q49" s="2"/>
      <c r="R49" s="2"/>
      <c r="S49" s="2"/>
      <c r="T49" s="2"/>
    </row>
    <row r="50" spans="1:550" s="1" customFormat="1" ht="24.95" customHeight="1" x14ac:dyDescent="0.25">
      <c r="A50" s="67">
        <v>27</v>
      </c>
      <c r="B50" s="56" t="s">
        <v>122</v>
      </c>
      <c r="C50" s="46" t="s">
        <v>11</v>
      </c>
      <c r="D50" s="46" t="s">
        <v>7</v>
      </c>
      <c r="E50" s="47">
        <v>0.8</v>
      </c>
      <c r="F50" s="44">
        <v>33</v>
      </c>
      <c r="G50" s="48">
        <f t="shared" si="3"/>
        <v>724</v>
      </c>
      <c r="H50" s="48">
        <f t="shared" si="4"/>
        <v>424.26399999999995</v>
      </c>
      <c r="I50" s="138" t="s">
        <v>133</v>
      </c>
      <c r="J50" s="213"/>
      <c r="K50" s="53" t="s">
        <v>12</v>
      </c>
      <c r="L50" s="70"/>
      <c r="M50" s="2"/>
      <c r="N50" s="2"/>
      <c r="O50" s="2"/>
      <c r="P50" s="2"/>
      <c r="Q50" s="2"/>
      <c r="R50" s="2"/>
      <c r="S50" s="2"/>
      <c r="T50" s="2"/>
    </row>
    <row r="51" spans="1:550" ht="24.95" customHeight="1" x14ac:dyDescent="0.25">
      <c r="A51" s="67">
        <v>28</v>
      </c>
      <c r="B51" s="56" t="s">
        <v>134</v>
      </c>
      <c r="C51" s="46" t="s">
        <v>11</v>
      </c>
      <c r="D51" s="46" t="s">
        <v>7</v>
      </c>
      <c r="E51" s="47">
        <v>0.35</v>
      </c>
      <c r="F51" s="44">
        <v>12</v>
      </c>
      <c r="G51" s="48">
        <f t="shared" si="3"/>
        <v>316.75</v>
      </c>
      <c r="H51" s="48">
        <f t="shared" si="4"/>
        <v>185.6155</v>
      </c>
      <c r="I51" s="138" t="s">
        <v>75</v>
      </c>
      <c r="J51" s="213"/>
      <c r="K51" s="141"/>
      <c r="L51" s="142"/>
      <c r="M51" s="163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</row>
    <row r="52" spans="1:550" s="10" customFormat="1" ht="24.95" customHeight="1" x14ac:dyDescent="0.25">
      <c r="A52" s="228" t="s">
        <v>17</v>
      </c>
      <c r="B52" s="228"/>
      <c r="C52" s="74" t="s">
        <v>6</v>
      </c>
      <c r="D52" s="74" t="s">
        <v>7</v>
      </c>
      <c r="E52" s="60">
        <f>SUM(E24:E51)</f>
        <v>9.5150000000000006</v>
      </c>
      <c r="F52" s="61">
        <f>SUM(F24:F51)</f>
        <v>495</v>
      </c>
      <c r="G52" s="62">
        <f>SUM(G24:G51)</f>
        <v>8611.0750000000007</v>
      </c>
      <c r="H52" s="62">
        <f>SUM(H24:H51)</f>
        <v>5046.0899499999996</v>
      </c>
      <c r="I52" s="64"/>
      <c r="J52" s="75"/>
      <c r="K52" s="76"/>
      <c r="L52" s="77"/>
      <c r="M52" s="9"/>
      <c r="N52" s="28"/>
      <c r="O52" s="28"/>
      <c r="P52" s="28"/>
      <c r="Q52" s="28"/>
      <c r="R52" s="28"/>
      <c r="S52" s="28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</row>
    <row r="53" spans="1:550" s="2" customFormat="1" x14ac:dyDescent="0.25">
      <c r="A53" s="159"/>
      <c r="B53" s="180"/>
      <c r="C53" s="181"/>
      <c r="D53" s="181"/>
      <c r="E53" s="182"/>
      <c r="F53" s="96"/>
      <c r="G53" s="183"/>
      <c r="H53" s="183"/>
      <c r="I53" s="68"/>
      <c r="J53" s="184"/>
      <c r="K53" s="185"/>
      <c r="L53" s="186"/>
    </row>
    <row r="54" spans="1:550" s="133" customFormat="1" ht="24" customHeight="1" x14ac:dyDescent="0.25">
      <c r="A54" s="217" t="s">
        <v>19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  <c r="IW54" s="134"/>
      <c r="IX54" s="134"/>
      <c r="IY54" s="134"/>
      <c r="IZ54" s="134"/>
      <c r="JA54" s="134"/>
      <c r="JB54" s="134"/>
      <c r="JC54" s="134"/>
      <c r="JD54" s="134"/>
      <c r="JE54" s="134"/>
      <c r="JF54" s="134"/>
      <c r="JG54" s="134"/>
      <c r="JH54" s="134"/>
      <c r="JI54" s="134"/>
      <c r="JJ54" s="134"/>
      <c r="JK54" s="134"/>
      <c r="JL54" s="134"/>
      <c r="JM54" s="134"/>
      <c r="JN54" s="134"/>
      <c r="JO54" s="134"/>
      <c r="JP54" s="134"/>
      <c r="JQ54" s="134"/>
      <c r="JR54" s="134"/>
      <c r="JS54" s="134"/>
      <c r="JT54" s="134"/>
      <c r="JU54" s="134"/>
      <c r="JV54" s="134"/>
      <c r="JW54" s="134"/>
      <c r="JX54" s="134"/>
      <c r="JY54" s="134"/>
      <c r="JZ54" s="134"/>
      <c r="KA54" s="134"/>
      <c r="KB54" s="134"/>
      <c r="KC54" s="134"/>
      <c r="KD54" s="134"/>
      <c r="KE54" s="134"/>
      <c r="KF54" s="134"/>
      <c r="KG54" s="134"/>
      <c r="KH54" s="134"/>
      <c r="KI54" s="134"/>
      <c r="KJ54" s="134"/>
      <c r="KK54" s="134"/>
      <c r="KL54" s="134"/>
      <c r="KM54" s="134"/>
      <c r="KN54" s="134"/>
      <c r="KO54" s="134"/>
      <c r="KP54" s="134"/>
      <c r="KQ54" s="134"/>
      <c r="KR54" s="134"/>
      <c r="KS54" s="134"/>
      <c r="KT54" s="134"/>
      <c r="KU54" s="134"/>
      <c r="KV54" s="134"/>
      <c r="KW54" s="134"/>
      <c r="KX54" s="134"/>
      <c r="KY54" s="134"/>
      <c r="KZ54" s="134"/>
      <c r="LA54" s="134"/>
      <c r="LB54" s="134"/>
      <c r="LC54" s="134"/>
      <c r="LD54" s="134"/>
      <c r="LE54" s="134"/>
      <c r="LF54" s="134"/>
      <c r="LG54" s="134"/>
      <c r="LH54" s="134"/>
      <c r="LI54" s="134"/>
      <c r="LJ54" s="134"/>
      <c r="LK54" s="134"/>
      <c r="LL54" s="134"/>
      <c r="LM54" s="134"/>
      <c r="LN54" s="134"/>
      <c r="LO54" s="134"/>
      <c r="LP54" s="134"/>
      <c r="LQ54" s="134"/>
      <c r="LR54" s="134"/>
      <c r="LS54" s="134"/>
      <c r="LT54" s="134"/>
      <c r="LU54" s="134"/>
      <c r="LV54" s="134"/>
      <c r="LW54" s="134"/>
      <c r="LX54" s="134"/>
      <c r="LY54" s="134"/>
      <c r="LZ54" s="134"/>
      <c r="MA54" s="134"/>
      <c r="MB54" s="134"/>
      <c r="MC54" s="134"/>
      <c r="MD54" s="134"/>
      <c r="ME54" s="134"/>
      <c r="MF54" s="134"/>
      <c r="MG54" s="134"/>
      <c r="MH54" s="134"/>
      <c r="MI54" s="134"/>
      <c r="MJ54" s="134"/>
      <c r="MK54" s="134"/>
      <c r="ML54" s="134"/>
      <c r="MM54" s="134"/>
      <c r="MN54" s="134"/>
      <c r="MO54" s="134"/>
      <c r="MP54" s="134"/>
      <c r="MQ54" s="134"/>
      <c r="MR54" s="134"/>
      <c r="MS54" s="134"/>
      <c r="MT54" s="134"/>
      <c r="MU54" s="134"/>
      <c r="MV54" s="134"/>
      <c r="MW54" s="134"/>
      <c r="MX54" s="134"/>
      <c r="MY54" s="134"/>
      <c r="MZ54" s="134"/>
      <c r="NA54" s="134"/>
      <c r="NB54" s="134"/>
      <c r="NC54" s="134"/>
      <c r="ND54" s="134"/>
      <c r="NE54" s="134"/>
      <c r="NF54" s="134"/>
      <c r="NG54" s="134"/>
      <c r="NH54" s="134"/>
      <c r="NI54" s="134"/>
      <c r="NJ54" s="134"/>
      <c r="NK54" s="134"/>
      <c r="NL54" s="134"/>
      <c r="NM54" s="134"/>
      <c r="NN54" s="134"/>
      <c r="NO54" s="134"/>
      <c r="NP54" s="134"/>
      <c r="NQ54" s="134"/>
      <c r="NR54" s="134"/>
      <c r="NS54" s="134"/>
      <c r="NT54" s="134"/>
      <c r="NU54" s="134"/>
      <c r="NV54" s="134"/>
      <c r="NW54" s="134"/>
      <c r="NX54" s="134"/>
      <c r="NY54" s="134"/>
      <c r="NZ54" s="134"/>
      <c r="OA54" s="134"/>
      <c r="OB54" s="134"/>
      <c r="OC54" s="134"/>
      <c r="OD54" s="134"/>
      <c r="OE54" s="134"/>
      <c r="OF54" s="134"/>
      <c r="OG54" s="134"/>
      <c r="OH54" s="134"/>
      <c r="OI54" s="134"/>
      <c r="OJ54" s="134"/>
      <c r="OK54" s="134"/>
      <c r="OL54" s="134"/>
      <c r="OM54" s="134"/>
      <c r="ON54" s="134"/>
      <c r="OO54" s="134"/>
      <c r="OP54" s="134"/>
      <c r="OQ54" s="134"/>
      <c r="OR54" s="134"/>
      <c r="OS54" s="134"/>
      <c r="OT54" s="134"/>
      <c r="OU54" s="134"/>
      <c r="OV54" s="134"/>
      <c r="OW54" s="134"/>
      <c r="OX54" s="134"/>
      <c r="OY54" s="134"/>
      <c r="OZ54" s="134"/>
      <c r="PA54" s="134"/>
      <c r="PB54" s="134"/>
      <c r="PC54" s="134"/>
      <c r="PD54" s="134"/>
      <c r="PE54" s="134"/>
      <c r="PF54" s="134"/>
      <c r="PG54" s="134"/>
      <c r="PH54" s="134"/>
      <c r="PI54" s="134"/>
      <c r="PJ54" s="134"/>
      <c r="PK54" s="134"/>
      <c r="PL54" s="134"/>
      <c r="PM54" s="134"/>
      <c r="PN54" s="134"/>
      <c r="PO54" s="134"/>
      <c r="PP54" s="134"/>
      <c r="PQ54" s="134"/>
      <c r="PR54" s="134"/>
      <c r="PS54" s="134"/>
      <c r="PT54" s="134"/>
      <c r="PU54" s="134"/>
      <c r="PV54" s="134"/>
      <c r="PW54" s="134"/>
      <c r="PX54" s="134"/>
      <c r="PY54" s="134"/>
      <c r="PZ54" s="134"/>
      <c r="QA54" s="134"/>
      <c r="QB54" s="134"/>
      <c r="QC54" s="134"/>
      <c r="QD54" s="134"/>
      <c r="QE54" s="134"/>
      <c r="QF54" s="134"/>
      <c r="QG54" s="134"/>
      <c r="QH54" s="134"/>
      <c r="QI54" s="134"/>
      <c r="QJ54" s="134"/>
      <c r="QK54" s="134"/>
      <c r="QL54" s="134"/>
      <c r="QM54" s="134"/>
      <c r="QN54" s="134"/>
      <c r="QO54" s="134"/>
      <c r="QP54" s="134"/>
      <c r="QQ54" s="134"/>
      <c r="QR54" s="134"/>
      <c r="QS54" s="134"/>
      <c r="QT54" s="134"/>
      <c r="QU54" s="134"/>
      <c r="QV54" s="134"/>
      <c r="QW54" s="134"/>
      <c r="QX54" s="134"/>
      <c r="QY54" s="134"/>
      <c r="QZ54" s="134"/>
      <c r="RA54" s="134"/>
      <c r="RB54" s="134"/>
      <c r="RC54" s="134"/>
      <c r="RD54" s="134"/>
      <c r="RE54" s="134"/>
      <c r="RF54" s="134"/>
      <c r="RG54" s="134"/>
      <c r="RH54" s="134"/>
      <c r="RI54" s="134"/>
      <c r="RJ54" s="134"/>
      <c r="RK54" s="134"/>
      <c r="RL54" s="134"/>
      <c r="RM54" s="134"/>
      <c r="RN54" s="134"/>
      <c r="RO54" s="134"/>
      <c r="RP54" s="134"/>
      <c r="RQ54" s="134"/>
      <c r="RR54" s="134"/>
      <c r="RS54" s="134"/>
      <c r="RT54" s="134"/>
      <c r="RU54" s="134"/>
      <c r="RV54" s="134"/>
      <c r="RW54" s="134"/>
      <c r="RX54" s="134"/>
      <c r="RY54" s="134"/>
      <c r="RZ54" s="134"/>
      <c r="SA54" s="134"/>
      <c r="SB54" s="134"/>
      <c r="SC54" s="134"/>
      <c r="SD54" s="134"/>
      <c r="SE54" s="134"/>
      <c r="SF54" s="134"/>
      <c r="SG54" s="134"/>
      <c r="SH54" s="134"/>
      <c r="SI54" s="134"/>
      <c r="SJ54" s="134"/>
      <c r="SK54" s="134"/>
      <c r="SL54" s="134"/>
      <c r="SM54" s="134"/>
      <c r="SN54" s="134"/>
      <c r="SO54" s="134"/>
      <c r="SP54" s="134"/>
      <c r="SQ54" s="134"/>
      <c r="SR54" s="134"/>
      <c r="SS54" s="134"/>
      <c r="ST54" s="134"/>
      <c r="SU54" s="134"/>
      <c r="SV54" s="134"/>
      <c r="SW54" s="134"/>
      <c r="SX54" s="134"/>
      <c r="SY54" s="134"/>
      <c r="SZ54" s="134"/>
      <c r="TA54" s="134"/>
      <c r="TB54" s="134"/>
      <c r="TC54" s="134"/>
      <c r="TD54" s="134"/>
      <c r="TE54" s="134"/>
      <c r="TF54" s="134"/>
      <c r="TG54" s="134"/>
      <c r="TH54" s="134"/>
      <c r="TI54" s="134"/>
      <c r="TJ54" s="134"/>
      <c r="TK54" s="134"/>
      <c r="TL54" s="134"/>
      <c r="TM54" s="134"/>
      <c r="TN54" s="134"/>
      <c r="TO54" s="134"/>
      <c r="TP54" s="134"/>
      <c r="TQ54" s="134"/>
      <c r="TR54" s="134"/>
      <c r="TS54" s="134"/>
      <c r="TT54" s="134"/>
      <c r="TU54" s="134"/>
      <c r="TV54" s="134"/>
      <c r="TW54" s="134"/>
      <c r="TX54" s="134"/>
      <c r="TY54" s="134"/>
      <c r="TZ54" s="134"/>
      <c r="UA54" s="134"/>
      <c r="UB54" s="134"/>
      <c r="UC54" s="134"/>
      <c r="UD54" s="134"/>
    </row>
    <row r="55" spans="1:550" s="24" customFormat="1" ht="24" customHeight="1" x14ac:dyDescent="0.25">
      <c r="A55" s="187">
        <v>1</v>
      </c>
      <c r="B55" s="188" t="s">
        <v>125</v>
      </c>
      <c r="C55" s="57" t="s">
        <v>11</v>
      </c>
      <c r="D55" s="57" t="s">
        <v>8</v>
      </c>
      <c r="E55" s="189">
        <v>0.18</v>
      </c>
      <c r="F55" s="187">
        <v>2</v>
      </c>
      <c r="G55" s="78">
        <f>E55*1730</f>
        <v>311.39999999999998</v>
      </c>
      <c r="H55" s="78">
        <f>G55*0.768</f>
        <v>239.15519999999998</v>
      </c>
      <c r="I55" s="140" t="s">
        <v>133</v>
      </c>
      <c r="J55" s="214" t="s">
        <v>149</v>
      </c>
      <c r="K55" s="49"/>
      <c r="L55" s="58" t="s">
        <v>13</v>
      </c>
      <c r="M55" s="225"/>
    </row>
    <row r="56" spans="1:550" s="24" customFormat="1" ht="24" customHeight="1" x14ac:dyDescent="0.25">
      <c r="A56" s="187">
        <v>2</v>
      </c>
      <c r="B56" s="188" t="s">
        <v>28</v>
      </c>
      <c r="C56" s="57" t="s">
        <v>11</v>
      </c>
      <c r="D56" s="57" t="s">
        <v>8</v>
      </c>
      <c r="E56" s="189">
        <v>0.55000000000000004</v>
      </c>
      <c r="F56" s="187">
        <v>2</v>
      </c>
      <c r="G56" s="78">
        <f t="shared" ref="G56:G69" si="5">E56*1730</f>
        <v>951.50000000000011</v>
      </c>
      <c r="H56" s="78">
        <f t="shared" ref="H56:H69" si="6">G56*0.768</f>
        <v>730.75200000000007</v>
      </c>
      <c r="I56" s="140" t="s">
        <v>133</v>
      </c>
      <c r="J56" s="215"/>
      <c r="K56" s="49"/>
      <c r="L56" s="58" t="s">
        <v>13</v>
      </c>
      <c r="M56" s="225"/>
    </row>
    <row r="57" spans="1:550" s="24" customFormat="1" ht="24" customHeight="1" x14ac:dyDescent="0.25">
      <c r="A57" s="187">
        <v>3</v>
      </c>
      <c r="B57" s="188" t="s">
        <v>91</v>
      </c>
      <c r="C57" s="57" t="s">
        <v>11</v>
      </c>
      <c r="D57" s="57" t="s">
        <v>8</v>
      </c>
      <c r="E57" s="189">
        <v>0.51</v>
      </c>
      <c r="F57" s="187">
        <v>2</v>
      </c>
      <c r="G57" s="78">
        <f t="shared" si="5"/>
        <v>882.30000000000007</v>
      </c>
      <c r="H57" s="78">
        <f t="shared" si="6"/>
        <v>677.60640000000012</v>
      </c>
      <c r="I57" s="140" t="s">
        <v>133</v>
      </c>
      <c r="J57" s="215"/>
      <c r="K57" s="49"/>
      <c r="L57" s="58" t="s">
        <v>13</v>
      </c>
      <c r="M57" s="225"/>
    </row>
    <row r="58" spans="1:550" s="24" customFormat="1" ht="24" customHeight="1" x14ac:dyDescent="0.25">
      <c r="A58" s="187">
        <v>4</v>
      </c>
      <c r="B58" s="188" t="s">
        <v>29</v>
      </c>
      <c r="C58" s="57" t="s">
        <v>11</v>
      </c>
      <c r="D58" s="57" t="s">
        <v>8</v>
      </c>
      <c r="E58" s="189">
        <v>0.35699999999999998</v>
      </c>
      <c r="F58" s="187">
        <v>2</v>
      </c>
      <c r="G58" s="78">
        <f t="shared" si="5"/>
        <v>617.61</v>
      </c>
      <c r="H58" s="78">
        <f t="shared" si="6"/>
        <v>474.32447999999999</v>
      </c>
      <c r="I58" s="140" t="s">
        <v>133</v>
      </c>
      <c r="J58" s="215"/>
      <c r="K58" s="49"/>
      <c r="L58" s="58" t="s">
        <v>13</v>
      </c>
      <c r="M58" s="225"/>
    </row>
    <row r="59" spans="1:550" s="24" customFormat="1" ht="24" customHeight="1" x14ac:dyDescent="0.25">
      <c r="A59" s="187">
        <v>5</v>
      </c>
      <c r="B59" s="188" t="s">
        <v>126</v>
      </c>
      <c r="C59" s="57" t="s">
        <v>11</v>
      </c>
      <c r="D59" s="57" t="s">
        <v>8</v>
      </c>
      <c r="E59" s="189">
        <v>0.26</v>
      </c>
      <c r="F59" s="187">
        <v>2</v>
      </c>
      <c r="G59" s="78">
        <f t="shared" si="5"/>
        <v>449.8</v>
      </c>
      <c r="H59" s="78">
        <f t="shared" si="6"/>
        <v>345.44640000000004</v>
      </c>
      <c r="I59" s="140" t="s">
        <v>133</v>
      </c>
      <c r="J59" s="215"/>
      <c r="K59" s="49"/>
      <c r="L59" s="58" t="s">
        <v>13</v>
      </c>
      <c r="M59" s="225"/>
    </row>
    <row r="60" spans="1:550" s="24" customFormat="1" ht="24" customHeight="1" x14ac:dyDescent="0.25">
      <c r="A60" s="187">
        <v>6</v>
      </c>
      <c r="B60" s="73" t="s">
        <v>127</v>
      </c>
      <c r="C60" s="57" t="s">
        <v>11</v>
      </c>
      <c r="D60" s="57" t="s">
        <v>8</v>
      </c>
      <c r="E60" s="189">
        <v>0.37</v>
      </c>
      <c r="F60" s="187">
        <v>2</v>
      </c>
      <c r="G60" s="78">
        <f t="shared" si="5"/>
        <v>640.1</v>
      </c>
      <c r="H60" s="78">
        <f t="shared" si="6"/>
        <v>491.59680000000003</v>
      </c>
      <c r="I60" s="140" t="s">
        <v>133</v>
      </c>
      <c r="J60" s="215"/>
      <c r="K60" s="49"/>
      <c r="L60" s="58" t="s">
        <v>13</v>
      </c>
      <c r="M60" s="225"/>
    </row>
    <row r="61" spans="1:550" s="24" customFormat="1" ht="24" customHeight="1" x14ac:dyDescent="0.25">
      <c r="A61" s="187">
        <v>7</v>
      </c>
      <c r="B61" s="188" t="s">
        <v>30</v>
      </c>
      <c r="C61" s="57" t="s">
        <v>11</v>
      </c>
      <c r="D61" s="57" t="s">
        <v>8</v>
      </c>
      <c r="E61" s="189">
        <v>0.623</v>
      </c>
      <c r="F61" s="187">
        <v>2</v>
      </c>
      <c r="G61" s="78">
        <f t="shared" si="5"/>
        <v>1077.79</v>
      </c>
      <c r="H61" s="78">
        <f t="shared" si="6"/>
        <v>827.74271999999996</v>
      </c>
      <c r="I61" s="140" t="s">
        <v>133</v>
      </c>
      <c r="J61" s="215"/>
      <c r="K61" s="49" t="s">
        <v>12</v>
      </c>
      <c r="L61" s="58" t="s">
        <v>13</v>
      </c>
      <c r="M61" s="225"/>
    </row>
    <row r="62" spans="1:550" s="24" customFormat="1" ht="24" customHeight="1" x14ac:dyDescent="0.25">
      <c r="A62" s="187">
        <v>8</v>
      </c>
      <c r="B62" s="188" t="s">
        <v>31</v>
      </c>
      <c r="C62" s="57" t="s">
        <v>11</v>
      </c>
      <c r="D62" s="57" t="s">
        <v>8</v>
      </c>
      <c r="E62" s="189">
        <v>0.317</v>
      </c>
      <c r="F62" s="187">
        <v>2</v>
      </c>
      <c r="G62" s="78">
        <f t="shared" si="5"/>
        <v>548.41</v>
      </c>
      <c r="H62" s="78">
        <f t="shared" si="6"/>
        <v>421.17887999999999</v>
      </c>
      <c r="I62" s="140" t="s">
        <v>133</v>
      </c>
      <c r="J62" s="215"/>
      <c r="K62" s="49" t="s">
        <v>12</v>
      </c>
      <c r="L62" s="58" t="s">
        <v>13</v>
      </c>
      <c r="M62" s="225"/>
    </row>
    <row r="63" spans="1:550" s="24" customFormat="1" ht="24" customHeight="1" x14ac:dyDescent="0.25">
      <c r="A63" s="187">
        <v>9</v>
      </c>
      <c r="B63" s="188" t="s">
        <v>128</v>
      </c>
      <c r="C63" s="57" t="s">
        <v>11</v>
      </c>
      <c r="D63" s="57" t="s">
        <v>8</v>
      </c>
      <c r="E63" s="189">
        <v>0.497</v>
      </c>
      <c r="F63" s="187">
        <v>2</v>
      </c>
      <c r="G63" s="78">
        <f t="shared" si="5"/>
        <v>859.81</v>
      </c>
      <c r="H63" s="78">
        <f t="shared" si="6"/>
        <v>660.33407999999997</v>
      </c>
      <c r="I63" s="140" t="s">
        <v>133</v>
      </c>
      <c r="J63" s="215"/>
      <c r="K63" s="49"/>
      <c r="L63" s="58" t="s">
        <v>13</v>
      </c>
      <c r="M63" s="225"/>
    </row>
    <row r="64" spans="1:550" s="24" customFormat="1" ht="24" customHeight="1" x14ac:dyDescent="0.25">
      <c r="A64" s="187">
        <v>10</v>
      </c>
      <c r="B64" s="188" t="s">
        <v>32</v>
      </c>
      <c r="C64" s="57" t="s">
        <v>11</v>
      </c>
      <c r="D64" s="57" t="s">
        <v>8</v>
      </c>
      <c r="E64" s="189">
        <v>0.34599999999999997</v>
      </c>
      <c r="F64" s="187">
        <v>2</v>
      </c>
      <c r="G64" s="78">
        <f t="shared" si="5"/>
        <v>598.57999999999993</v>
      </c>
      <c r="H64" s="78">
        <f t="shared" si="6"/>
        <v>459.70943999999997</v>
      </c>
      <c r="I64" s="140" t="s">
        <v>133</v>
      </c>
      <c r="J64" s="215"/>
      <c r="K64" s="49" t="s">
        <v>12</v>
      </c>
      <c r="L64" s="58" t="s">
        <v>13</v>
      </c>
      <c r="M64" s="225"/>
    </row>
    <row r="65" spans="1:550" s="24" customFormat="1" ht="24" customHeight="1" x14ac:dyDescent="0.25">
      <c r="A65" s="187">
        <v>11</v>
      </c>
      <c r="B65" s="188" t="s">
        <v>33</v>
      </c>
      <c r="C65" s="57" t="s">
        <v>11</v>
      </c>
      <c r="D65" s="57" t="s">
        <v>8</v>
      </c>
      <c r="E65" s="189">
        <v>0.251</v>
      </c>
      <c r="F65" s="187">
        <v>2</v>
      </c>
      <c r="G65" s="78">
        <f t="shared" si="5"/>
        <v>434.23</v>
      </c>
      <c r="H65" s="78">
        <f t="shared" si="6"/>
        <v>333.48864000000003</v>
      </c>
      <c r="I65" s="140" t="s">
        <v>133</v>
      </c>
      <c r="J65" s="215"/>
      <c r="K65" s="49"/>
      <c r="L65" s="58" t="s">
        <v>13</v>
      </c>
      <c r="M65" s="225"/>
    </row>
    <row r="66" spans="1:550" s="144" customFormat="1" ht="24" customHeight="1" x14ac:dyDescent="0.25">
      <c r="A66" s="187">
        <v>12</v>
      </c>
      <c r="B66" s="73" t="s">
        <v>123</v>
      </c>
      <c r="C66" s="81" t="s">
        <v>11</v>
      </c>
      <c r="D66" s="81" t="s">
        <v>8</v>
      </c>
      <c r="E66" s="52">
        <v>0.185</v>
      </c>
      <c r="F66" s="67">
        <v>2</v>
      </c>
      <c r="G66" s="82">
        <f t="shared" si="5"/>
        <v>320.05</v>
      </c>
      <c r="H66" s="82">
        <f t="shared" si="6"/>
        <v>245.79840000000002</v>
      </c>
      <c r="I66" s="140" t="s">
        <v>133</v>
      </c>
      <c r="J66" s="215"/>
      <c r="K66" s="53"/>
      <c r="L66" s="58" t="s">
        <v>13</v>
      </c>
      <c r="M66" s="225"/>
    </row>
    <row r="67" spans="1:550" s="144" customFormat="1" ht="24" customHeight="1" x14ac:dyDescent="0.25">
      <c r="A67" s="187">
        <v>13</v>
      </c>
      <c r="B67" s="73" t="s">
        <v>124</v>
      </c>
      <c r="C67" s="81" t="s">
        <v>11</v>
      </c>
      <c r="D67" s="81" t="s">
        <v>8</v>
      </c>
      <c r="E67" s="52">
        <v>0.22</v>
      </c>
      <c r="F67" s="67">
        <v>2</v>
      </c>
      <c r="G67" s="82">
        <f t="shared" si="5"/>
        <v>380.6</v>
      </c>
      <c r="H67" s="82">
        <f t="shared" si="6"/>
        <v>292.30080000000004</v>
      </c>
      <c r="I67" s="140" t="s">
        <v>133</v>
      </c>
      <c r="J67" s="215"/>
      <c r="K67" s="53"/>
      <c r="L67" s="58" t="s">
        <v>13</v>
      </c>
      <c r="M67" s="225"/>
    </row>
    <row r="68" spans="1:550" s="1" customFormat="1" ht="24" customHeight="1" x14ac:dyDescent="0.25">
      <c r="A68" s="187">
        <v>14</v>
      </c>
      <c r="B68" s="188" t="s">
        <v>129</v>
      </c>
      <c r="C68" s="57" t="s">
        <v>11</v>
      </c>
      <c r="D68" s="57" t="s">
        <v>8</v>
      </c>
      <c r="E68" s="189">
        <v>1.202</v>
      </c>
      <c r="F68" s="187">
        <v>2</v>
      </c>
      <c r="G68" s="78">
        <f t="shared" si="5"/>
        <v>2079.46</v>
      </c>
      <c r="H68" s="78">
        <f t="shared" si="6"/>
        <v>1597.0252800000001</v>
      </c>
      <c r="I68" s="140" t="s">
        <v>133</v>
      </c>
      <c r="J68" s="215"/>
      <c r="K68" s="49"/>
      <c r="L68" s="58" t="s">
        <v>13</v>
      </c>
      <c r="M68" s="225"/>
    </row>
    <row r="69" spans="1:550" s="24" customFormat="1" ht="24" customHeight="1" x14ac:dyDescent="0.25">
      <c r="A69" s="187">
        <v>15</v>
      </c>
      <c r="B69" s="56" t="s">
        <v>153</v>
      </c>
      <c r="C69" s="57" t="s">
        <v>11</v>
      </c>
      <c r="D69" s="57" t="s">
        <v>8</v>
      </c>
      <c r="E69" s="189">
        <v>0.9</v>
      </c>
      <c r="F69" s="187">
        <v>8</v>
      </c>
      <c r="G69" s="78">
        <f t="shared" si="5"/>
        <v>1557</v>
      </c>
      <c r="H69" s="78">
        <f t="shared" si="6"/>
        <v>1195.7760000000001</v>
      </c>
      <c r="I69" s="140" t="s">
        <v>133</v>
      </c>
      <c r="J69" s="216"/>
      <c r="K69" s="49" t="s">
        <v>12</v>
      </c>
      <c r="L69" s="58" t="s">
        <v>13</v>
      </c>
      <c r="M69" s="225"/>
      <c r="N69" s="230"/>
      <c r="O69" s="230"/>
      <c r="P69" s="230"/>
      <c r="Q69" s="230"/>
      <c r="R69" s="230"/>
      <c r="S69" s="230"/>
    </row>
    <row r="70" spans="1:550" s="11" customFormat="1" ht="24" customHeight="1" x14ac:dyDescent="0.25">
      <c r="A70" s="226" t="s">
        <v>17</v>
      </c>
      <c r="B70" s="226"/>
      <c r="C70" s="79" t="s">
        <v>6</v>
      </c>
      <c r="D70" s="79" t="s">
        <v>9</v>
      </c>
      <c r="E70" s="60">
        <f>SUM(E55:E69)</f>
        <v>6.7679999999999998</v>
      </c>
      <c r="F70" s="61">
        <f>SUM(F55:F69)</f>
        <v>36</v>
      </c>
      <c r="G70" s="62">
        <f>SUM(G55:G69)</f>
        <v>11708.64</v>
      </c>
      <c r="H70" s="62">
        <f>SUM(H55:H69)</f>
        <v>8992.2355200000002</v>
      </c>
      <c r="I70" s="80"/>
      <c r="J70" s="64"/>
      <c r="K70" s="65"/>
      <c r="L70" s="66"/>
      <c r="M70" s="16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</row>
    <row r="71" spans="1:550" s="12" customFormat="1" x14ac:dyDescent="0.25">
      <c r="A71" s="159"/>
      <c r="B71" s="158"/>
      <c r="C71" s="190"/>
      <c r="D71" s="190"/>
      <c r="E71" s="159"/>
      <c r="F71" s="159"/>
      <c r="G71" s="97"/>
      <c r="H71" s="97"/>
      <c r="I71" s="68"/>
      <c r="J71" s="68"/>
      <c r="K71" s="191"/>
      <c r="L71" s="192"/>
      <c r="M71" s="16"/>
    </row>
    <row r="72" spans="1:550" s="13" customFormat="1" ht="22.5" customHeight="1" x14ac:dyDescent="0.3">
      <c r="A72" s="179" t="s">
        <v>20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  <c r="SO72" s="30"/>
      <c r="SP72" s="30"/>
      <c r="SQ72" s="30"/>
      <c r="SR72" s="30"/>
      <c r="SS72" s="30"/>
      <c r="ST72" s="30"/>
      <c r="SU72" s="30"/>
      <c r="SV72" s="30"/>
      <c r="SW72" s="30"/>
      <c r="SX72" s="30"/>
      <c r="SY72" s="30"/>
      <c r="SZ72" s="30"/>
      <c r="TA72" s="30"/>
      <c r="TB72" s="30"/>
      <c r="TC72" s="30"/>
      <c r="TD72" s="30"/>
      <c r="TE72" s="30"/>
      <c r="TF72" s="30"/>
      <c r="TG72" s="30"/>
      <c r="TH72" s="30"/>
      <c r="TI72" s="30"/>
      <c r="TJ72" s="30"/>
      <c r="TK72" s="30"/>
      <c r="TL72" s="30"/>
      <c r="TM72" s="30"/>
      <c r="TN72" s="30"/>
      <c r="TO72" s="30"/>
      <c r="TP72" s="30"/>
      <c r="TQ72" s="30"/>
      <c r="TR72" s="30"/>
      <c r="TS72" s="30"/>
      <c r="TT72" s="30"/>
      <c r="TU72" s="30"/>
      <c r="TV72" s="30"/>
      <c r="TW72" s="30"/>
      <c r="TX72" s="30"/>
      <c r="TY72" s="30"/>
      <c r="TZ72" s="30"/>
      <c r="UA72" s="30"/>
      <c r="UB72" s="30"/>
      <c r="UC72" s="30"/>
      <c r="UD72" s="30"/>
    </row>
    <row r="73" spans="1:550" s="1" customFormat="1" ht="24" customHeight="1" x14ac:dyDescent="0.25">
      <c r="A73" s="67">
        <v>1</v>
      </c>
      <c r="B73" s="73" t="s">
        <v>34</v>
      </c>
      <c r="C73" s="81" t="s">
        <v>11</v>
      </c>
      <c r="D73" s="81" t="s">
        <v>8</v>
      </c>
      <c r="E73" s="52">
        <v>0.4</v>
      </c>
      <c r="F73" s="67">
        <v>4</v>
      </c>
      <c r="G73" s="82">
        <f t="shared" ref="G73:G97" si="7">E73*1400</f>
        <v>560</v>
      </c>
      <c r="H73" s="82">
        <f t="shared" ref="H73:H97" si="8">E73*719</f>
        <v>287.60000000000002</v>
      </c>
      <c r="I73" s="138" t="s">
        <v>75</v>
      </c>
      <c r="J73" s="214" t="s">
        <v>149</v>
      </c>
      <c r="K73" s="83"/>
      <c r="L73" s="83" t="s">
        <v>13</v>
      </c>
      <c r="M73" s="164"/>
    </row>
    <row r="74" spans="1:550" ht="24" customHeight="1" x14ac:dyDescent="0.25">
      <c r="A74" s="67">
        <v>2</v>
      </c>
      <c r="B74" s="73" t="s">
        <v>35</v>
      </c>
      <c r="C74" s="81" t="s">
        <v>11</v>
      </c>
      <c r="D74" s="81" t="s">
        <v>8</v>
      </c>
      <c r="E74" s="52">
        <v>0.12</v>
      </c>
      <c r="F74" s="67">
        <v>4</v>
      </c>
      <c r="G74" s="82">
        <f t="shared" ref="G74:G80" si="9">E74*1400</f>
        <v>168</v>
      </c>
      <c r="H74" s="82">
        <f t="shared" ref="H74:H80" si="10">E74*719</f>
        <v>86.28</v>
      </c>
      <c r="I74" s="138" t="s">
        <v>75</v>
      </c>
      <c r="J74" s="215"/>
      <c r="K74" s="83"/>
      <c r="L74" s="83" t="s">
        <v>13</v>
      </c>
    </row>
    <row r="75" spans="1:550" ht="24" customHeight="1" x14ac:dyDescent="0.25">
      <c r="A75" s="67">
        <v>3</v>
      </c>
      <c r="B75" s="73" t="s">
        <v>36</v>
      </c>
      <c r="C75" s="81" t="s">
        <v>11</v>
      </c>
      <c r="D75" s="81" t="s">
        <v>8</v>
      </c>
      <c r="E75" s="52">
        <v>0.32</v>
      </c>
      <c r="F75" s="67">
        <v>4</v>
      </c>
      <c r="G75" s="82">
        <f t="shared" si="9"/>
        <v>448</v>
      </c>
      <c r="H75" s="82">
        <f t="shared" si="10"/>
        <v>230.08</v>
      </c>
      <c r="I75" s="138" t="s">
        <v>75</v>
      </c>
      <c r="J75" s="215"/>
      <c r="K75" s="83"/>
      <c r="L75" s="83" t="s">
        <v>13</v>
      </c>
    </row>
    <row r="76" spans="1:550" ht="24" customHeight="1" x14ac:dyDescent="0.25">
      <c r="A76" s="67">
        <v>4</v>
      </c>
      <c r="B76" s="73" t="s">
        <v>38</v>
      </c>
      <c r="C76" s="81" t="s">
        <v>11</v>
      </c>
      <c r="D76" s="81" t="s">
        <v>8</v>
      </c>
      <c r="E76" s="52">
        <v>0.11</v>
      </c>
      <c r="F76" s="67">
        <v>4</v>
      </c>
      <c r="G76" s="82">
        <f t="shared" si="9"/>
        <v>154</v>
      </c>
      <c r="H76" s="82">
        <f t="shared" si="10"/>
        <v>79.09</v>
      </c>
      <c r="I76" s="138" t="s">
        <v>75</v>
      </c>
      <c r="J76" s="215"/>
      <c r="K76" s="83"/>
      <c r="L76" s="83" t="s">
        <v>13</v>
      </c>
    </row>
    <row r="77" spans="1:550" ht="24" customHeight="1" x14ac:dyDescent="0.25">
      <c r="A77" s="67">
        <v>5</v>
      </c>
      <c r="B77" s="73" t="s">
        <v>135</v>
      </c>
      <c r="C77" s="81" t="s">
        <v>11</v>
      </c>
      <c r="D77" s="81" t="s">
        <v>8</v>
      </c>
      <c r="E77" s="52">
        <v>0.28000000000000003</v>
      </c>
      <c r="F77" s="67">
        <v>4</v>
      </c>
      <c r="G77" s="82">
        <f t="shared" si="9"/>
        <v>392.00000000000006</v>
      </c>
      <c r="H77" s="82">
        <f t="shared" si="10"/>
        <v>201.32000000000002</v>
      </c>
      <c r="I77" s="138" t="s">
        <v>75</v>
      </c>
      <c r="J77" s="215"/>
      <c r="K77" s="83"/>
      <c r="L77" s="83" t="s">
        <v>13</v>
      </c>
    </row>
    <row r="78" spans="1:550" ht="24" customHeight="1" x14ac:dyDescent="0.25">
      <c r="A78" s="67">
        <v>6</v>
      </c>
      <c r="B78" s="73" t="s">
        <v>136</v>
      </c>
      <c r="C78" s="81" t="s">
        <v>11</v>
      </c>
      <c r="D78" s="81" t="s">
        <v>8</v>
      </c>
      <c r="E78" s="52">
        <v>0.26</v>
      </c>
      <c r="F78" s="67">
        <v>4</v>
      </c>
      <c r="G78" s="82">
        <f t="shared" si="9"/>
        <v>364</v>
      </c>
      <c r="H78" s="82">
        <f t="shared" si="10"/>
        <v>186.94</v>
      </c>
      <c r="I78" s="138" t="s">
        <v>75</v>
      </c>
      <c r="J78" s="215"/>
      <c r="K78" s="83"/>
      <c r="L78" s="83" t="s">
        <v>13</v>
      </c>
    </row>
    <row r="79" spans="1:550" ht="24" customHeight="1" x14ac:dyDescent="0.25">
      <c r="A79" s="67">
        <v>7</v>
      </c>
      <c r="B79" s="73" t="s">
        <v>39</v>
      </c>
      <c r="C79" s="81" t="s">
        <v>11</v>
      </c>
      <c r="D79" s="81" t="s">
        <v>8</v>
      </c>
      <c r="E79" s="52">
        <v>0.42</v>
      </c>
      <c r="F79" s="67">
        <v>4</v>
      </c>
      <c r="G79" s="82">
        <f t="shared" si="9"/>
        <v>588</v>
      </c>
      <c r="H79" s="82">
        <f t="shared" si="10"/>
        <v>301.97999999999996</v>
      </c>
      <c r="I79" s="138" t="s">
        <v>75</v>
      </c>
      <c r="J79" s="215"/>
      <c r="K79" s="83"/>
      <c r="L79" s="83" t="s">
        <v>13</v>
      </c>
    </row>
    <row r="80" spans="1:550" ht="24" customHeight="1" x14ac:dyDescent="0.25">
      <c r="A80" s="67">
        <v>8</v>
      </c>
      <c r="B80" s="73" t="s">
        <v>69</v>
      </c>
      <c r="C80" s="81" t="s">
        <v>11</v>
      </c>
      <c r="D80" s="81" t="s">
        <v>8</v>
      </c>
      <c r="E80" s="52">
        <v>0.56999999999999995</v>
      </c>
      <c r="F80" s="67">
        <v>4</v>
      </c>
      <c r="G80" s="82">
        <f t="shared" si="9"/>
        <v>797.99999999999989</v>
      </c>
      <c r="H80" s="82">
        <f t="shared" si="10"/>
        <v>409.83</v>
      </c>
      <c r="I80" s="138" t="s">
        <v>75</v>
      </c>
      <c r="J80" s="215"/>
      <c r="K80" s="83"/>
      <c r="L80" s="83" t="s">
        <v>13</v>
      </c>
    </row>
    <row r="81" spans="1:13" s="1" customFormat="1" ht="24" customHeight="1" x14ac:dyDescent="0.25">
      <c r="A81" s="67">
        <v>9</v>
      </c>
      <c r="B81" s="73" t="s">
        <v>74</v>
      </c>
      <c r="C81" s="81" t="s">
        <v>11</v>
      </c>
      <c r="D81" s="81" t="s">
        <v>8</v>
      </c>
      <c r="E81" s="52">
        <v>0.20499999999999999</v>
      </c>
      <c r="F81" s="67">
        <v>4</v>
      </c>
      <c r="G81" s="82">
        <f t="shared" si="7"/>
        <v>287</v>
      </c>
      <c r="H81" s="82">
        <f t="shared" si="8"/>
        <v>147.39499999999998</v>
      </c>
      <c r="I81" s="140" t="s">
        <v>133</v>
      </c>
      <c r="J81" s="215"/>
      <c r="K81" s="49" t="s">
        <v>12</v>
      </c>
      <c r="L81" s="83" t="s">
        <v>13</v>
      </c>
      <c r="M81" s="164"/>
    </row>
    <row r="82" spans="1:13" s="1" customFormat="1" ht="24" customHeight="1" x14ac:dyDescent="0.25">
      <c r="A82" s="67">
        <v>10</v>
      </c>
      <c r="B82" s="73" t="s">
        <v>73</v>
      </c>
      <c r="C82" s="81" t="s">
        <v>11</v>
      </c>
      <c r="D82" s="81" t="s">
        <v>8</v>
      </c>
      <c r="E82" s="52">
        <v>0.11</v>
      </c>
      <c r="F82" s="67">
        <v>4</v>
      </c>
      <c r="G82" s="82">
        <f t="shared" si="7"/>
        <v>154</v>
      </c>
      <c r="H82" s="82">
        <f t="shared" si="8"/>
        <v>79.09</v>
      </c>
      <c r="I82" s="140" t="s">
        <v>133</v>
      </c>
      <c r="J82" s="215"/>
      <c r="K82" s="49" t="s">
        <v>12</v>
      </c>
      <c r="L82" s="83" t="s">
        <v>13</v>
      </c>
      <c r="M82" s="164"/>
    </row>
    <row r="83" spans="1:13" s="1" customFormat="1" ht="24" customHeight="1" x14ac:dyDescent="0.25">
      <c r="A83" s="67">
        <v>11</v>
      </c>
      <c r="B83" s="73" t="s">
        <v>40</v>
      </c>
      <c r="C83" s="81" t="s">
        <v>11</v>
      </c>
      <c r="D83" s="81" t="s">
        <v>8</v>
      </c>
      <c r="E83" s="52">
        <v>0.19</v>
      </c>
      <c r="F83" s="67">
        <v>4</v>
      </c>
      <c r="G83" s="82">
        <f t="shared" si="7"/>
        <v>266</v>
      </c>
      <c r="H83" s="82">
        <f t="shared" si="8"/>
        <v>136.61000000000001</v>
      </c>
      <c r="I83" s="140" t="s">
        <v>133</v>
      </c>
      <c r="J83" s="215"/>
      <c r="K83" s="49" t="s">
        <v>12</v>
      </c>
      <c r="L83" s="83" t="s">
        <v>13</v>
      </c>
      <c r="M83" s="164"/>
    </row>
    <row r="84" spans="1:13" s="1" customFormat="1" ht="24" customHeight="1" x14ac:dyDescent="0.25">
      <c r="A84" s="67">
        <v>12</v>
      </c>
      <c r="B84" s="73" t="s">
        <v>41</v>
      </c>
      <c r="C84" s="81" t="s">
        <v>11</v>
      </c>
      <c r="D84" s="81" t="s">
        <v>8</v>
      </c>
      <c r="E84" s="52">
        <v>0.33</v>
      </c>
      <c r="F84" s="67">
        <v>4</v>
      </c>
      <c r="G84" s="82">
        <f t="shared" si="7"/>
        <v>462</v>
      </c>
      <c r="H84" s="82">
        <f t="shared" si="8"/>
        <v>237.27</v>
      </c>
      <c r="I84" s="140" t="s">
        <v>133</v>
      </c>
      <c r="J84" s="215"/>
      <c r="K84" s="49" t="s">
        <v>12</v>
      </c>
      <c r="L84" s="83" t="s">
        <v>13</v>
      </c>
      <c r="M84" s="164"/>
    </row>
    <row r="85" spans="1:13" s="1" customFormat="1" ht="24" customHeight="1" x14ac:dyDescent="0.25">
      <c r="A85" s="67">
        <v>13</v>
      </c>
      <c r="B85" s="73" t="s">
        <v>42</v>
      </c>
      <c r="C85" s="81" t="s">
        <v>11</v>
      </c>
      <c r="D85" s="81" t="s">
        <v>8</v>
      </c>
      <c r="E85" s="52">
        <v>7.5999999999999998E-2</v>
      </c>
      <c r="F85" s="67">
        <v>4</v>
      </c>
      <c r="G85" s="82">
        <f t="shared" si="7"/>
        <v>106.39999999999999</v>
      </c>
      <c r="H85" s="82">
        <f t="shared" si="8"/>
        <v>54.643999999999998</v>
      </c>
      <c r="I85" s="140" t="s">
        <v>133</v>
      </c>
      <c r="J85" s="215"/>
      <c r="K85" s="49" t="s">
        <v>12</v>
      </c>
      <c r="L85" s="83" t="s">
        <v>13</v>
      </c>
      <c r="M85" s="164"/>
    </row>
    <row r="86" spans="1:13" s="1" customFormat="1" ht="24" customHeight="1" x14ac:dyDescent="0.25">
      <c r="A86" s="67">
        <v>14</v>
      </c>
      <c r="B86" s="73" t="s">
        <v>43</v>
      </c>
      <c r="C86" s="81" t="s">
        <v>11</v>
      </c>
      <c r="D86" s="81" t="s">
        <v>8</v>
      </c>
      <c r="E86" s="52">
        <v>0.4</v>
      </c>
      <c r="F86" s="67">
        <v>4</v>
      </c>
      <c r="G86" s="82">
        <f t="shared" si="7"/>
        <v>560</v>
      </c>
      <c r="H86" s="82">
        <f t="shared" si="8"/>
        <v>287.60000000000002</v>
      </c>
      <c r="I86" s="140" t="s">
        <v>133</v>
      </c>
      <c r="J86" s="215"/>
      <c r="K86" s="49" t="s">
        <v>12</v>
      </c>
      <c r="L86" s="83" t="s">
        <v>13</v>
      </c>
      <c r="M86" s="164"/>
    </row>
    <row r="87" spans="1:13" s="1" customFormat="1" ht="24" customHeight="1" x14ac:dyDescent="0.25">
      <c r="A87" s="67">
        <v>15</v>
      </c>
      <c r="B87" s="73" t="s">
        <v>44</v>
      </c>
      <c r="C87" s="81" t="s">
        <v>11</v>
      </c>
      <c r="D87" s="81" t="s">
        <v>8</v>
      </c>
      <c r="E87" s="52">
        <v>0.16400000000000001</v>
      </c>
      <c r="F87" s="67">
        <v>4</v>
      </c>
      <c r="G87" s="82">
        <f t="shared" si="7"/>
        <v>229.60000000000002</v>
      </c>
      <c r="H87" s="82">
        <f t="shared" si="8"/>
        <v>117.91600000000001</v>
      </c>
      <c r="I87" s="140" t="s">
        <v>133</v>
      </c>
      <c r="J87" s="215"/>
      <c r="K87" s="49" t="s">
        <v>12</v>
      </c>
      <c r="L87" s="83" t="s">
        <v>13</v>
      </c>
      <c r="M87" s="164"/>
    </row>
    <row r="88" spans="1:13" s="1" customFormat="1" ht="24" customHeight="1" x14ac:dyDescent="0.25">
      <c r="A88" s="67">
        <v>16</v>
      </c>
      <c r="B88" s="73" t="s">
        <v>45</v>
      </c>
      <c r="C88" s="81" t="s">
        <v>11</v>
      </c>
      <c r="D88" s="81" t="s">
        <v>8</v>
      </c>
      <c r="E88" s="52">
        <v>0.19600000000000001</v>
      </c>
      <c r="F88" s="67">
        <v>4</v>
      </c>
      <c r="G88" s="82">
        <f t="shared" si="7"/>
        <v>274.40000000000003</v>
      </c>
      <c r="H88" s="82">
        <f t="shared" si="8"/>
        <v>140.92400000000001</v>
      </c>
      <c r="I88" s="138" t="s">
        <v>75</v>
      </c>
      <c r="J88" s="215"/>
      <c r="K88" s="58"/>
      <c r="L88" s="83" t="s">
        <v>13</v>
      </c>
      <c r="M88" s="164"/>
    </row>
    <row r="89" spans="1:13" s="1" customFormat="1" ht="24" customHeight="1" x14ac:dyDescent="0.25">
      <c r="A89" s="67">
        <v>17</v>
      </c>
      <c r="B89" s="73" t="s">
        <v>46</v>
      </c>
      <c r="C89" s="81" t="s">
        <v>11</v>
      </c>
      <c r="D89" s="81" t="s">
        <v>8</v>
      </c>
      <c r="E89" s="52">
        <v>0.06</v>
      </c>
      <c r="F89" s="67">
        <v>4</v>
      </c>
      <c r="G89" s="82">
        <f t="shared" si="7"/>
        <v>84</v>
      </c>
      <c r="H89" s="82">
        <f t="shared" si="8"/>
        <v>43.14</v>
      </c>
      <c r="I89" s="138" t="s">
        <v>75</v>
      </c>
      <c r="J89" s="215"/>
      <c r="K89" s="58"/>
      <c r="L89" s="83" t="s">
        <v>13</v>
      </c>
      <c r="M89" s="164"/>
    </row>
    <row r="90" spans="1:13" s="1" customFormat="1" ht="24" customHeight="1" x14ac:dyDescent="0.25">
      <c r="A90" s="67">
        <v>18</v>
      </c>
      <c r="B90" s="73" t="s">
        <v>71</v>
      </c>
      <c r="C90" s="81" t="s">
        <v>11</v>
      </c>
      <c r="D90" s="81" t="s">
        <v>8</v>
      </c>
      <c r="E90" s="52">
        <v>0.25</v>
      </c>
      <c r="F90" s="67">
        <v>8</v>
      </c>
      <c r="G90" s="82">
        <f t="shared" si="7"/>
        <v>350</v>
      </c>
      <c r="H90" s="82">
        <f t="shared" si="8"/>
        <v>179.75</v>
      </c>
      <c r="I90" s="138" t="s">
        <v>75</v>
      </c>
      <c r="J90" s="215"/>
      <c r="K90" s="58"/>
      <c r="L90" s="83" t="s">
        <v>13</v>
      </c>
      <c r="M90" s="164"/>
    </row>
    <row r="91" spans="1:13" s="1" customFormat="1" ht="24" customHeight="1" x14ac:dyDescent="0.25">
      <c r="A91" s="67">
        <v>19</v>
      </c>
      <c r="B91" s="73" t="s">
        <v>72</v>
      </c>
      <c r="C91" s="81" t="s">
        <v>11</v>
      </c>
      <c r="D91" s="81" t="s">
        <v>8</v>
      </c>
      <c r="E91" s="52">
        <v>0.36399999999999999</v>
      </c>
      <c r="F91" s="67">
        <v>8</v>
      </c>
      <c r="G91" s="82">
        <f t="shared" si="7"/>
        <v>509.59999999999997</v>
      </c>
      <c r="H91" s="82">
        <f t="shared" si="8"/>
        <v>261.71600000000001</v>
      </c>
      <c r="I91" s="138" t="s">
        <v>75</v>
      </c>
      <c r="J91" s="215"/>
      <c r="K91" s="58"/>
      <c r="L91" s="83" t="s">
        <v>13</v>
      </c>
      <c r="M91" s="164"/>
    </row>
    <row r="92" spans="1:13" s="1" customFormat="1" ht="24" customHeight="1" x14ac:dyDescent="0.25">
      <c r="A92" s="67">
        <v>20</v>
      </c>
      <c r="B92" s="73" t="s">
        <v>47</v>
      </c>
      <c r="C92" s="81" t="s">
        <v>11</v>
      </c>
      <c r="D92" s="81" t="s">
        <v>8</v>
      </c>
      <c r="E92" s="52">
        <v>0.156</v>
      </c>
      <c r="F92" s="67">
        <v>4</v>
      </c>
      <c r="G92" s="82">
        <f t="shared" si="7"/>
        <v>218.4</v>
      </c>
      <c r="H92" s="82">
        <f t="shared" si="8"/>
        <v>112.164</v>
      </c>
      <c r="I92" s="138" t="s">
        <v>75</v>
      </c>
      <c r="J92" s="215"/>
      <c r="K92" s="58"/>
      <c r="L92" s="83" t="s">
        <v>13</v>
      </c>
      <c r="M92" s="164"/>
    </row>
    <row r="93" spans="1:13" s="1" customFormat="1" ht="24" customHeight="1" x14ac:dyDescent="0.25">
      <c r="A93" s="67">
        <v>21</v>
      </c>
      <c r="B93" s="73" t="s">
        <v>52</v>
      </c>
      <c r="C93" s="81" t="s">
        <v>11</v>
      </c>
      <c r="D93" s="81" t="s">
        <v>8</v>
      </c>
      <c r="E93" s="52">
        <v>0.23</v>
      </c>
      <c r="F93" s="67">
        <v>4</v>
      </c>
      <c r="G93" s="82">
        <f t="shared" si="7"/>
        <v>322</v>
      </c>
      <c r="H93" s="82">
        <f t="shared" si="8"/>
        <v>165.37</v>
      </c>
      <c r="I93" s="138" t="s">
        <v>75</v>
      </c>
      <c r="J93" s="215"/>
      <c r="K93" s="58"/>
      <c r="L93" s="83" t="s">
        <v>13</v>
      </c>
      <c r="M93" s="164"/>
    </row>
    <row r="94" spans="1:13" s="1" customFormat="1" ht="24" customHeight="1" x14ac:dyDescent="0.25">
      <c r="A94" s="67">
        <v>22</v>
      </c>
      <c r="B94" s="73" t="s">
        <v>48</v>
      </c>
      <c r="C94" s="81" t="s">
        <v>11</v>
      </c>
      <c r="D94" s="81" t="s">
        <v>8</v>
      </c>
      <c r="E94" s="52">
        <v>0.06</v>
      </c>
      <c r="F94" s="67">
        <v>4</v>
      </c>
      <c r="G94" s="82">
        <f t="shared" si="7"/>
        <v>84</v>
      </c>
      <c r="H94" s="82">
        <f t="shared" si="8"/>
        <v>43.14</v>
      </c>
      <c r="I94" s="138" t="s">
        <v>75</v>
      </c>
      <c r="J94" s="215"/>
      <c r="K94" s="58"/>
      <c r="L94" s="83" t="s">
        <v>13</v>
      </c>
      <c r="M94" s="164"/>
    </row>
    <row r="95" spans="1:13" s="1" customFormat="1" ht="24" customHeight="1" x14ac:dyDescent="0.25">
      <c r="A95" s="67">
        <v>23</v>
      </c>
      <c r="B95" s="73" t="s">
        <v>49</v>
      </c>
      <c r="C95" s="81" t="s">
        <v>11</v>
      </c>
      <c r="D95" s="81" t="s">
        <v>8</v>
      </c>
      <c r="E95" s="52">
        <v>9.1999999999999998E-2</v>
      </c>
      <c r="F95" s="67">
        <v>4</v>
      </c>
      <c r="G95" s="82">
        <f t="shared" si="7"/>
        <v>128.80000000000001</v>
      </c>
      <c r="H95" s="82">
        <f t="shared" si="8"/>
        <v>66.147999999999996</v>
      </c>
      <c r="I95" s="140" t="s">
        <v>133</v>
      </c>
      <c r="J95" s="215"/>
      <c r="K95" s="49" t="s">
        <v>12</v>
      </c>
      <c r="L95" s="83" t="s">
        <v>13</v>
      </c>
      <c r="M95" s="164"/>
    </row>
    <row r="96" spans="1:13" s="1" customFormat="1" ht="24" customHeight="1" x14ac:dyDescent="0.25">
      <c r="A96" s="67">
        <v>24</v>
      </c>
      <c r="B96" s="73" t="s">
        <v>50</v>
      </c>
      <c r="C96" s="81" t="s">
        <v>11</v>
      </c>
      <c r="D96" s="81" t="s">
        <v>8</v>
      </c>
      <c r="E96" s="52">
        <v>6.2E-2</v>
      </c>
      <c r="F96" s="67">
        <v>4</v>
      </c>
      <c r="G96" s="82">
        <f t="shared" si="7"/>
        <v>86.8</v>
      </c>
      <c r="H96" s="82">
        <f t="shared" si="8"/>
        <v>44.578000000000003</v>
      </c>
      <c r="I96" s="140" t="s">
        <v>133</v>
      </c>
      <c r="J96" s="215"/>
      <c r="K96" s="49" t="s">
        <v>12</v>
      </c>
      <c r="L96" s="83" t="s">
        <v>13</v>
      </c>
      <c r="M96" s="164"/>
    </row>
    <row r="97" spans="1:550" s="1" customFormat="1" ht="24" customHeight="1" x14ac:dyDescent="0.25">
      <c r="A97" s="67">
        <v>25</v>
      </c>
      <c r="B97" s="73" t="s">
        <v>51</v>
      </c>
      <c r="C97" s="81" t="s">
        <v>11</v>
      </c>
      <c r="D97" s="81" t="s">
        <v>8</v>
      </c>
      <c r="E97" s="52">
        <v>0.27</v>
      </c>
      <c r="F97" s="67">
        <v>4</v>
      </c>
      <c r="G97" s="82">
        <f t="shared" si="7"/>
        <v>378</v>
      </c>
      <c r="H97" s="82">
        <f t="shared" si="8"/>
        <v>194.13000000000002</v>
      </c>
      <c r="I97" s="140" t="s">
        <v>133</v>
      </c>
      <c r="J97" s="216"/>
      <c r="K97" s="49" t="s">
        <v>12</v>
      </c>
      <c r="L97" s="83" t="s">
        <v>13</v>
      </c>
      <c r="M97" s="164"/>
    </row>
    <row r="98" spans="1:550" s="14" customFormat="1" ht="24" customHeight="1" x14ac:dyDescent="0.25">
      <c r="A98" s="226" t="s">
        <v>17</v>
      </c>
      <c r="B98" s="226"/>
      <c r="C98" s="88" t="s">
        <v>6</v>
      </c>
      <c r="D98" s="88" t="s">
        <v>7</v>
      </c>
      <c r="E98" s="62">
        <f>SUM(E73:E97)</f>
        <v>5.6949999999999985</v>
      </c>
      <c r="F98" s="61">
        <f>SUM(F73:F97)</f>
        <v>108</v>
      </c>
      <c r="G98" s="62">
        <f>SUM(G73:G97)</f>
        <v>7973</v>
      </c>
      <c r="H98" s="62">
        <f>SUM(H73:H97)</f>
        <v>4094.7049999999999</v>
      </c>
      <c r="I98" s="64"/>
      <c r="J98" s="64"/>
      <c r="K98" s="161"/>
      <c r="L98" s="84"/>
      <c r="M98" s="16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  <c r="PC98" s="18"/>
      <c r="PD98" s="18"/>
      <c r="PE98" s="18"/>
      <c r="PF98" s="18"/>
      <c r="PG98" s="18"/>
      <c r="PH98" s="18"/>
      <c r="PI98" s="18"/>
      <c r="PJ98" s="18"/>
      <c r="PK98" s="18"/>
      <c r="PL98" s="18"/>
      <c r="PM98" s="18"/>
      <c r="PN98" s="18"/>
      <c r="PO98" s="18"/>
      <c r="PP98" s="18"/>
      <c r="PQ98" s="18"/>
      <c r="PR98" s="18"/>
      <c r="PS98" s="18"/>
      <c r="PT98" s="18"/>
      <c r="PU98" s="18"/>
      <c r="PV98" s="18"/>
      <c r="PW98" s="18"/>
      <c r="PX98" s="18"/>
      <c r="PY98" s="18"/>
      <c r="PZ98" s="18"/>
      <c r="QA98" s="18"/>
      <c r="QB98" s="18"/>
      <c r="QC98" s="18"/>
      <c r="QD98" s="18"/>
      <c r="QE98" s="18"/>
      <c r="QF98" s="18"/>
      <c r="QG98" s="18"/>
      <c r="QH98" s="18"/>
      <c r="QI98" s="18"/>
      <c r="QJ98" s="18"/>
      <c r="QK98" s="18"/>
      <c r="QL98" s="18"/>
      <c r="QM98" s="18"/>
      <c r="QN98" s="18"/>
      <c r="QO98" s="18"/>
      <c r="QP98" s="18"/>
      <c r="QQ98" s="18"/>
      <c r="QR98" s="18"/>
      <c r="QS98" s="18"/>
      <c r="QT98" s="18"/>
      <c r="QU98" s="18"/>
      <c r="QV98" s="18"/>
      <c r="QW98" s="18"/>
      <c r="QX98" s="18"/>
      <c r="QY98" s="18"/>
      <c r="QZ98" s="18"/>
      <c r="RA98" s="18"/>
      <c r="RB98" s="18"/>
      <c r="RC98" s="18"/>
      <c r="RD98" s="18"/>
      <c r="RE98" s="18"/>
      <c r="RF98" s="18"/>
      <c r="RG98" s="18"/>
      <c r="RH98" s="18"/>
      <c r="RI98" s="18"/>
      <c r="RJ98" s="18"/>
      <c r="RK98" s="18"/>
      <c r="RL98" s="18"/>
      <c r="RM98" s="18"/>
      <c r="RN98" s="18"/>
      <c r="RO98" s="18"/>
      <c r="RP98" s="18"/>
      <c r="RQ98" s="18"/>
      <c r="RR98" s="18"/>
      <c r="RS98" s="18"/>
      <c r="RT98" s="18"/>
      <c r="RU98" s="18"/>
      <c r="RV98" s="18"/>
      <c r="RW98" s="18"/>
      <c r="RX98" s="18"/>
      <c r="RY98" s="18"/>
      <c r="RZ98" s="18"/>
      <c r="SA98" s="18"/>
      <c r="SB98" s="18"/>
      <c r="SC98" s="18"/>
      <c r="SD98" s="18"/>
      <c r="SE98" s="18"/>
      <c r="SF98" s="18"/>
      <c r="SG98" s="18"/>
      <c r="SH98" s="18"/>
      <c r="SI98" s="18"/>
      <c r="SJ98" s="18"/>
      <c r="SK98" s="18"/>
      <c r="SL98" s="18"/>
      <c r="SM98" s="18"/>
      <c r="SN98" s="18"/>
      <c r="SO98" s="18"/>
      <c r="SP98" s="18"/>
      <c r="SQ98" s="18"/>
      <c r="SR98" s="18"/>
      <c r="SS98" s="18"/>
      <c r="ST98" s="18"/>
      <c r="SU98" s="18"/>
      <c r="SV98" s="18"/>
      <c r="SW98" s="18"/>
      <c r="SX98" s="18"/>
      <c r="SY98" s="18"/>
      <c r="SZ98" s="18"/>
      <c r="TA98" s="18"/>
      <c r="TB98" s="18"/>
      <c r="TC98" s="18"/>
      <c r="TD98" s="18"/>
      <c r="TE98" s="18"/>
      <c r="TF98" s="18"/>
      <c r="TG98" s="18"/>
      <c r="TH98" s="18"/>
      <c r="TI98" s="18"/>
      <c r="TJ98" s="18"/>
      <c r="TK98" s="18"/>
      <c r="TL98" s="18"/>
      <c r="TM98" s="18"/>
      <c r="TN98" s="18"/>
      <c r="TO98" s="18"/>
      <c r="TP98" s="18"/>
      <c r="TQ98" s="18"/>
      <c r="TR98" s="18"/>
      <c r="TS98" s="18"/>
      <c r="TT98" s="18"/>
      <c r="TU98" s="18"/>
      <c r="TV98" s="18"/>
      <c r="TW98" s="18"/>
      <c r="TX98" s="18"/>
      <c r="TY98" s="18"/>
      <c r="TZ98" s="18"/>
      <c r="UA98" s="18"/>
      <c r="UB98" s="18"/>
      <c r="UC98" s="18"/>
      <c r="UD98" s="18"/>
    </row>
    <row r="99" spans="1:550" s="12" customFormat="1" ht="24" customHeight="1" x14ac:dyDescent="0.25">
      <c r="A99" s="159"/>
      <c r="B99" s="158"/>
      <c r="C99" s="190"/>
      <c r="D99" s="190"/>
      <c r="E99" s="97"/>
      <c r="F99" s="159"/>
      <c r="G99" s="97"/>
      <c r="H99" s="97"/>
      <c r="I99" s="68"/>
      <c r="J99" s="68"/>
      <c r="K99" s="191"/>
      <c r="L99" s="192"/>
      <c r="M99" s="16"/>
    </row>
    <row r="100" spans="1:550" s="6" customFormat="1" ht="24" customHeight="1" x14ac:dyDescent="0.3">
      <c r="A100" s="193" t="s">
        <v>37</v>
      </c>
      <c r="B100" s="168"/>
      <c r="C100" s="194"/>
      <c r="D100" s="168"/>
      <c r="E100" s="195"/>
      <c r="F100" s="160"/>
      <c r="G100" s="196"/>
      <c r="H100" s="196"/>
      <c r="I100" s="197"/>
      <c r="J100" s="175"/>
      <c r="K100" s="170"/>
      <c r="L100" s="176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</row>
    <row r="101" spans="1:550" s="1" customFormat="1" ht="24" customHeight="1" x14ac:dyDescent="0.25">
      <c r="A101" s="67">
        <v>1</v>
      </c>
      <c r="B101" s="73" t="s">
        <v>23</v>
      </c>
      <c r="C101" s="81" t="s">
        <v>8</v>
      </c>
      <c r="D101" s="81" t="s">
        <v>10</v>
      </c>
      <c r="E101" s="67">
        <v>15</v>
      </c>
      <c r="F101" s="67">
        <f>E101*66</f>
        <v>990</v>
      </c>
      <c r="G101" s="82">
        <f>E101*175.36</f>
        <v>2630.4</v>
      </c>
      <c r="H101" s="82">
        <f>G101*70%</f>
        <v>1841.28</v>
      </c>
      <c r="I101" s="139" t="s">
        <v>133</v>
      </c>
      <c r="J101" s="213" t="s">
        <v>150</v>
      </c>
      <c r="K101" s="198" t="s">
        <v>130</v>
      </c>
      <c r="L101" s="199"/>
      <c r="M101" s="225"/>
    </row>
    <row r="102" spans="1:550" s="1" customFormat="1" ht="24" customHeight="1" x14ac:dyDescent="0.25">
      <c r="A102" s="67">
        <v>2</v>
      </c>
      <c r="B102" s="73" t="s">
        <v>76</v>
      </c>
      <c r="C102" s="81" t="s">
        <v>8</v>
      </c>
      <c r="D102" s="81" t="s">
        <v>10</v>
      </c>
      <c r="E102" s="67">
        <v>15</v>
      </c>
      <c r="F102" s="67">
        <f>E102*66</f>
        <v>990</v>
      </c>
      <c r="G102" s="82">
        <f>E102*175.36</f>
        <v>2630.4</v>
      </c>
      <c r="H102" s="82">
        <f>G102*70%</f>
        <v>1841.28</v>
      </c>
      <c r="I102" s="139" t="s">
        <v>133</v>
      </c>
      <c r="J102" s="213"/>
      <c r="K102" s="198" t="s">
        <v>130</v>
      </c>
      <c r="L102" s="199"/>
      <c r="M102" s="225"/>
    </row>
    <row r="103" spans="1:550" s="1" customFormat="1" ht="24" customHeight="1" x14ac:dyDescent="0.25">
      <c r="A103" s="67">
        <v>3</v>
      </c>
      <c r="B103" s="73" t="s">
        <v>77</v>
      </c>
      <c r="C103" s="81" t="s">
        <v>8</v>
      </c>
      <c r="D103" s="81" t="s">
        <v>10</v>
      </c>
      <c r="E103" s="67">
        <v>10</v>
      </c>
      <c r="F103" s="67">
        <f>E103*66</f>
        <v>660</v>
      </c>
      <c r="G103" s="82">
        <f>E103*175.36</f>
        <v>1753.6000000000001</v>
      </c>
      <c r="H103" s="82">
        <f>G103*70%</f>
        <v>1227.52</v>
      </c>
      <c r="I103" s="139" t="s">
        <v>133</v>
      </c>
      <c r="J103" s="213"/>
      <c r="K103" s="198" t="s">
        <v>130</v>
      </c>
      <c r="L103" s="199"/>
      <c r="M103" s="225"/>
    </row>
    <row r="104" spans="1:550" s="1" customFormat="1" ht="24" customHeight="1" x14ac:dyDescent="0.25">
      <c r="A104" s="67">
        <v>4</v>
      </c>
      <c r="B104" s="73" t="s">
        <v>78</v>
      </c>
      <c r="C104" s="81" t="s">
        <v>8</v>
      </c>
      <c r="D104" s="81" t="s">
        <v>10</v>
      </c>
      <c r="E104" s="67">
        <v>5</v>
      </c>
      <c r="F104" s="67">
        <f>E104*66</f>
        <v>330</v>
      </c>
      <c r="G104" s="82">
        <f>E104*175.36</f>
        <v>876.80000000000007</v>
      </c>
      <c r="H104" s="82">
        <f>G104*70%</f>
        <v>613.76</v>
      </c>
      <c r="I104" s="139" t="s">
        <v>133</v>
      </c>
      <c r="J104" s="213"/>
      <c r="K104" s="198" t="s">
        <v>130</v>
      </c>
      <c r="L104" s="199"/>
      <c r="M104" s="225"/>
    </row>
    <row r="105" spans="1:550" s="87" customFormat="1" ht="24" customHeight="1" x14ac:dyDescent="0.3">
      <c r="A105" s="229" t="s">
        <v>17</v>
      </c>
      <c r="B105" s="229"/>
      <c r="C105" s="88" t="s">
        <v>8</v>
      </c>
      <c r="D105" s="88" t="s">
        <v>10</v>
      </c>
      <c r="E105" s="61">
        <f>SUM(E101:E104)</f>
        <v>45</v>
      </c>
      <c r="F105" s="61">
        <f>SUM(F101:F104)</f>
        <v>2970</v>
      </c>
      <c r="G105" s="62">
        <f>SUM(G101:G104)</f>
        <v>7891.2000000000007</v>
      </c>
      <c r="H105" s="62">
        <f>G105*70%</f>
        <v>5523.84</v>
      </c>
      <c r="I105" s="80"/>
      <c r="J105" s="80"/>
      <c r="K105" s="85"/>
      <c r="L105" s="85"/>
      <c r="M105" s="23"/>
      <c r="N105" s="21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  <c r="KG105" s="86"/>
      <c r="KH105" s="86"/>
      <c r="KI105" s="86"/>
      <c r="KJ105" s="86"/>
      <c r="KK105" s="86"/>
      <c r="KL105" s="86"/>
      <c r="KM105" s="86"/>
      <c r="KN105" s="86"/>
      <c r="KO105" s="86"/>
      <c r="KP105" s="86"/>
      <c r="KQ105" s="86"/>
      <c r="KR105" s="86"/>
      <c r="KS105" s="86"/>
      <c r="KT105" s="86"/>
      <c r="KU105" s="86"/>
      <c r="KV105" s="86"/>
      <c r="KW105" s="86"/>
      <c r="KX105" s="86"/>
      <c r="KY105" s="86"/>
      <c r="KZ105" s="86"/>
      <c r="LA105" s="86"/>
      <c r="LB105" s="86"/>
      <c r="LC105" s="86"/>
      <c r="LD105" s="86"/>
      <c r="LE105" s="86"/>
      <c r="LF105" s="86"/>
      <c r="LG105" s="86"/>
      <c r="LH105" s="86"/>
      <c r="LI105" s="86"/>
      <c r="LJ105" s="86"/>
      <c r="LK105" s="86"/>
      <c r="LL105" s="86"/>
      <c r="LM105" s="86"/>
      <c r="LN105" s="86"/>
      <c r="LO105" s="86"/>
      <c r="LP105" s="86"/>
      <c r="LQ105" s="86"/>
      <c r="LR105" s="86"/>
      <c r="LS105" s="86"/>
      <c r="LT105" s="86"/>
      <c r="LU105" s="86"/>
      <c r="LV105" s="86"/>
      <c r="LW105" s="86"/>
      <c r="LX105" s="86"/>
      <c r="LY105" s="86"/>
      <c r="LZ105" s="86"/>
      <c r="MA105" s="86"/>
      <c r="MB105" s="86"/>
      <c r="MC105" s="86"/>
      <c r="MD105" s="86"/>
      <c r="ME105" s="86"/>
      <c r="MF105" s="86"/>
      <c r="MG105" s="86"/>
      <c r="MH105" s="86"/>
      <c r="MI105" s="86"/>
      <c r="MJ105" s="86"/>
      <c r="MK105" s="86"/>
      <c r="ML105" s="86"/>
      <c r="MM105" s="86"/>
      <c r="MN105" s="86"/>
      <c r="MO105" s="86"/>
      <c r="MP105" s="86"/>
      <c r="MQ105" s="86"/>
      <c r="MR105" s="86"/>
      <c r="MS105" s="86"/>
      <c r="MT105" s="86"/>
      <c r="MU105" s="86"/>
      <c r="MV105" s="86"/>
      <c r="MW105" s="86"/>
      <c r="MX105" s="86"/>
      <c r="MY105" s="86"/>
      <c r="MZ105" s="86"/>
      <c r="NA105" s="86"/>
      <c r="NB105" s="86"/>
      <c r="NC105" s="86"/>
      <c r="ND105" s="86"/>
      <c r="NE105" s="86"/>
      <c r="NF105" s="86"/>
      <c r="NG105" s="86"/>
      <c r="NH105" s="86"/>
      <c r="NI105" s="86"/>
      <c r="NJ105" s="86"/>
      <c r="NK105" s="86"/>
      <c r="NL105" s="86"/>
      <c r="NM105" s="86"/>
      <c r="NN105" s="86"/>
      <c r="NO105" s="86"/>
      <c r="NP105" s="86"/>
      <c r="NQ105" s="86"/>
      <c r="NR105" s="86"/>
      <c r="NS105" s="86"/>
      <c r="NT105" s="86"/>
      <c r="NU105" s="86"/>
      <c r="NV105" s="86"/>
      <c r="NW105" s="86"/>
      <c r="NX105" s="86"/>
      <c r="NY105" s="86"/>
      <c r="NZ105" s="86"/>
      <c r="OA105" s="86"/>
      <c r="OB105" s="86"/>
      <c r="OC105" s="86"/>
      <c r="OD105" s="86"/>
      <c r="OE105" s="86"/>
      <c r="OF105" s="86"/>
      <c r="OG105" s="86"/>
      <c r="OH105" s="86"/>
      <c r="OI105" s="86"/>
      <c r="OJ105" s="86"/>
      <c r="OK105" s="86"/>
      <c r="OL105" s="86"/>
      <c r="OM105" s="86"/>
      <c r="ON105" s="86"/>
      <c r="OO105" s="86"/>
      <c r="OP105" s="86"/>
      <c r="OQ105" s="86"/>
      <c r="OR105" s="86"/>
      <c r="OS105" s="86"/>
      <c r="OT105" s="86"/>
      <c r="OU105" s="86"/>
      <c r="OV105" s="86"/>
      <c r="OW105" s="86"/>
      <c r="OX105" s="86"/>
      <c r="OY105" s="86"/>
      <c r="OZ105" s="86"/>
      <c r="PA105" s="86"/>
      <c r="PB105" s="86"/>
      <c r="PC105" s="86"/>
      <c r="PD105" s="86"/>
      <c r="PE105" s="86"/>
      <c r="PF105" s="86"/>
      <c r="PG105" s="86"/>
      <c r="PH105" s="86"/>
      <c r="PI105" s="86"/>
      <c r="PJ105" s="86"/>
      <c r="PK105" s="86"/>
      <c r="PL105" s="86"/>
      <c r="PM105" s="86"/>
      <c r="PN105" s="86"/>
      <c r="PO105" s="86"/>
      <c r="PP105" s="86"/>
      <c r="PQ105" s="86"/>
      <c r="PR105" s="86"/>
      <c r="PS105" s="86"/>
      <c r="PT105" s="86"/>
      <c r="PU105" s="86"/>
      <c r="PV105" s="86"/>
      <c r="PW105" s="86"/>
      <c r="PX105" s="86"/>
      <c r="PY105" s="86"/>
      <c r="PZ105" s="86"/>
      <c r="QA105" s="86"/>
      <c r="QB105" s="86"/>
      <c r="QC105" s="86"/>
      <c r="QD105" s="86"/>
      <c r="QE105" s="86"/>
      <c r="QF105" s="86"/>
      <c r="QG105" s="86"/>
      <c r="QH105" s="86"/>
      <c r="QI105" s="86"/>
      <c r="QJ105" s="86"/>
      <c r="QK105" s="86"/>
      <c r="QL105" s="86"/>
      <c r="QM105" s="86"/>
      <c r="QN105" s="86"/>
      <c r="QO105" s="86"/>
      <c r="QP105" s="86"/>
      <c r="QQ105" s="86"/>
      <c r="QR105" s="86"/>
      <c r="QS105" s="86"/>
      <c r="QT105" s="86"/>
      <c r="QU105" s="86"/>
      <c r="QV105" s="86"/>
      <c r="QW105" s="86"/>
      <c r="QX105" s="86"/>
      <c r="QY105" s="86"/>
      <c r="QZ105" s="86"/>
      <c r="RA105" s="86"/>
      <c r="RB105" s="86"/>
      <c r="RC105" s="86"/>
      <c r="RD105" s="86"/>
      <c r="RE105" s="86"/>
      <c r="RF105" s="86"/>
      <c r="RG105" s="86"/>
      <c r="RH105" s="86"/>
      <c r="RI105" s="86"/>
      <c r="RJ105" s="86"/>
      <c r="RK105" s="86"/>
      <c r="RL105" s="86"/>
      <c r="RM105" s="86"/>
      <c r="RN105" s="86"/>
      <c r="RO105" s="86"/>
      <c r="RP105" s="86"/>
      <c r="RQ105" s="86"/>
      <c r="RR105" s="86"/>
      <c r="RS105" s="86"/>
      <c r="RT105" s="86"/>
      <c r="RU105" s="86"/>
      <c r="RV105" s="86"/>
      <c r="RW105" s="86"/>
      <c r="RX105" s="86"/>
      <c r="RY105" s="86"/>
      <c r="RZ105" s="86"/>
      <c r="SA105" s="86"/>
      <c r="SB105" s="86"/>
      <c r="SC105" s="86"/>
      <c r="SD105" s="86"/>
      <c r="SE105" s="86"/>
      <c r="SF105" s="86"/>
      <c r="SG105" s="86"/>
      <c r="SH105" s="86"/>
      <c r="SI105" s="86"/>
      <c r="SJ105" s="86"/>
      <c r="SK105" s="86"/>
      <c r="SL105" s="86"/>
      <c r="SM105" s="86"/>
      <c r="SN105" s="86"/>
      <c r="SO105" s="86"/>
      <c r="SP105" s="86"/>
      <c r="SQ105" s="86"/>
      <c r="SR105" s="86"/>
      <c r="SS105" s="86"/>
      <c r="ST105" s="86"/>
      <c r="SU105" s="86"/>
      <c r="SV105" s="86"/>
      <c r="SW105" s="86"/>
      <c r="SX105" s="86"/>
      <c r="SY105" s="86"/>
      <c r="SZ105" s="86"/>
      <c r="TA105" s="86"/>
      <c r="TB105" s="86"/>
      <c r="TC105" s="86"/>
      <c r="TD105" s="86"/>
      <c r="TE105" s="86"/>
      <c r="TF105" s="86"/>
      <c r="TG105" s="86"/>
      <c r="TH105" s="86"/>
      <c r="TI105" s="86"/>
      <c r="TJ105" s="86"/>
      <c r="TK105" s="86"/>
      <c r="TL105" s="86"/>
      <c r="TM105" s="86"/>
      <c r="TN105" s="86"/>
      <c r="TO105" s="86"/>
      <c r="TP105" s="86"/>
      <c r="TQ105" s="86"/>
      <c r="TR105" s="86"/>
      <c r="TS105" s="86"/>
      <c r="TT105" s="86"/>
      <c r="TU105" s="86"/>
      <c r="TV105" s="86"/>
      <c r="TW105" s="86"/>
      <c r="TX105" s="86"/>
      <c r="TY105" s="86"/>
      <c r="TZ105" s="86"/>
      <c r="UA105" s="86"/>
      <c r="UB105" s="86"/>
      <c r="UC105" s="86"/>
      <c r="UD105" s="86"/>
    </row>
    <row r="106" spans="1:550" s="87" customFormat="1" ht="24" customHeight="1" x14ac:dyDescent="0.3">
      <c r="A106" s="200"/>
      <c r="B106" s="200"/>
      <c r="C106" s="200"/>
      <c r="D106" s="200"/>
      <c r="E106" s="201"/>
      <c r="F106" s="201"/>
      <c r="G106" s="202"/>
      <c r="H106" s="202"/>
      <c r="I106" s="203"/>
      <c r="J106" s="203"/>
      <c r="K106" s="204"/>
      <c r="L106" s="204"/>
      <c r="M106" s="23"/>
      <c r="N106" s="21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6"/>
      <c r="KK106" s="86"/>
      <c r="KL106" s="86"/>
      <c r="KM106" s="86"/>
      <c r="KN106" s="86"/>
      <c r="KO106" s="86"/>
      <c r="KP106" s="86"/>
      <c r="KQ106" s="86"/>
      <c r="KR106" s="86"/>
      <c r="KS106" s="86"/>
      <c r="KT106" s="86"/>
      <c r="KU106" s="86"/>
      <c r="KV106" s="86"/>
      <c r="KW106" s="86"/>
      <c r="KX106" s="86"/>
      <c r="KY106" s="86"/>
      <c r="KZ106" s="86"/>
      <c r="LA106" s="86"/>
      <c r="LB106" s="86"/>
      <c r="LC106" s="86"/>
      <c r="LD106" s="86"/>
      <c r="LE106" s="86"/>
      <c r="LF106" s="86"/>
      <c r="LG106" s="86"/>
      <c r="LH106" s="86"/>
      <c r="LI106" s="86"/>
      <c r="LJ106" s="86"/>
      <c r="LK106" s="86"/>
      <c r="LL106" s="86"/>
      <c r="LM106" s="86"/>
      <c r="LN106" s="86"/>
      <c r="LO106" s="86"/>
      <c r="LP106" s="86"/>
      <c r="LQ106" s="86"/>
      <c r="LR106" s="86"/>
      <c r="LS106" s="86"/>
      <c r="LT106" s="86"/>
      <c r="LU106" s="86"/>
      <c r="LV106" s="86"/>
      <c r="LW106" s="86"/>
      <c r="LX106" s="86"/>
      <c r="LY106" s="86"/>
      <c r="LZ106" s="86"/>
      <c r="MA106" s="86"/>
      <c r="MB106" s="86"/>
      <c r="MC106" s="86"/>
      <c r="MD106" s="86"/>
      <c r="ME106" s="86"/>
      <c r="MF106" s="86"/>
      <c r="MG106" s="86"/>
      <c r="MH106" s="86"/>
      <c r="MI106" s="86"/>
      <c r="MJ106" s="86"/>
      <c r="MK106" s="86"/>
      <c r="ML106" s="86"/>
      <c r="MM106" s="86"/>
      <c r="MN106" s="86"/>
      <c r="MO106" s="86"/>
      <c r="MP106" s="86"/>
      <c r="MQ106" s="86"/>
      <c r="MR106" s="86"/>
      <c r="MS106" s="86"/>
      <c r="MT106" s="86"/>
      <c r="MU106" s="86"/>
      <c r="MV106" s="86"/>
      <c r="MW106" s="86"/>
      <c r="MX106" s="86"/>
      <c r="MY106" s="86"/>
      <c r="MZ106" s="86"/>
      <c r="NA106" s="86"/>
      <c r="NB106" s="86"/>
      <c r="NC106" s="86"/>
      <c r="ND106" s="86"/>
      <c r="NE106" s="86"/>
      <c r="NF106" s="86"/>
      <c r="NG106" s="86"/>
      <c r="NH106" s="86"/>
      <c r="NI106" s="86"/>
      <c r="NJ106" s="86"/>
      <c r="NK106" s="86"/>
      <c r="NL106" s="86"/>
      <c r="NM106" s="86"/>
      <c r="NN106" s="86"/>
      <c r="NO106" s="86"/>
      <c r="NP106" s="86"/>
      <c r="NQ106" s="86"/>
      <c r="NR106" s="86"/>
      <c r="NS106" s="86"/>
      <c r="NT106" s="86"/>
      <c r="NU106" s="86"/>
      <c r="NV106" s="86"/>
      <c r="NW106" s="86"/>
      <c r="NX106" s="86"/>
      <c r="NY106" s="86"/>
      <c r="NZ106" s="86"/>
      <c r="OA106" s="86"/>
      <c r="OB106" s="86"/>
      <c r="OC106" s="86"/>
      <c r="OD106" s="86"/>
      <c r="OE106" s="86"/>
      <c r="OF106" s="86"/>
      <c r="OG106" s="86"/>
      <c r="OH106" s="86"/>
      <c r="OI106" s="86"/>
      <c r="OJ106" s="86"/>
      <c r="OK106" s="86"/>
      <c r="OL106" s="86"/>
      <c r="OM106" s="86"/>
      <c r="ON106" s="86"/>
      <c r="OO106" s="86"/>
      <c r="OP106" s="86"/>
      <c r="OQ106" s="86"/>
      <c r="OR106" s="86"/>
      <c r="OS106" s="86"/>
      <c r="OT106" s="86"/>
      <c r="OU106" s="86"/>
      <c r="OV106" s="86"/>
      <c r="OW106" s="86"/>
      <c r="OX106" s="86"/>
      <c r="OY106" s="86"/>
      <c r="OZ106" s="86"/>
      <c r="PA106" s="86"/>
      <c r="PB106" s="86"/>
      <c r="PC106" s="86"/>
      <c r="PD106" s="86"/>
      <c r="PE106" s="86"/>
      <c r="PF106" s="86"/>
      <c r="PG106" s="86"/>
      <c r="PH106" s="86"/>
      <c r="PI106" s="86"/>
      <c r="PJ106" s="86"/>
      <c r="PK106" s="86"/>
      <c r="PL106" s="86"/>
      <c r="PM106" s="86"/>
      <c r="PN106" s="86"/>
      <c r="PO106" s="86"/>
      <c r="PP106" s="86"/>
      <c r="PQ106" s="86"/>
      <c r="PR106" s="86"/>
      <c r="PS106" s="86"/>
      <c r="PT106" s="86"/>
      <c r="PU106" s="86"/>
      <c r="PV106" s="86"/>
      <c r="PW106" s="86"/>
      <c r="PX106" s="86"/>
      <c r="PY106" s="86"/>
      <c r="PZ106" s="86"/>
      <c r="QA106" s="86"/>
      <c r="QB106" s="86"/>
      <c r="QC106" s="86"/>
      <c r="QD106" s="86"/>
      <c r="QE106" s="86"/>
      <c r="QF106" s="86"/>
      <c r="QG106" s="86"/>
      <c r="QH106" s="86"/>
      <c r="QI106" s="86"/>
      <c r="QJ106" s="86"/>
      <c r="QK106" s="86"/>
      <c r="QL106" s="86"/>
      <c r="QM106" s="86"/>
      <c r="QN106" s="86"/>
      <c r="QO106" s="86"/>
      <c r="QP106" s="86"/>
      <c r="QQ106" s="86"/>
      <c r="QR106" s="86"/>
      <c r="QS106" s="86"/>
      <c r="QT106" s="86"/>
      <c r="QU106" s="86"/>
      <c r="QV106" s="86"/>
      <c r="QW106" s="86"/>
      <c r="QX106" s="86"/>
      <c r="QY106" s="86"/>
      <c r="QZ106" s="86"/>
      <c r="RA106" s="86"/>
      <c r="RB106" s="86"/>
      <c r="RC106" s="86"/>
      <c r="RD106" s="86"/>
      <c r="RE106" s="86"/>
      <c r="RF106" s="86"/>
      <c r="RG106" s="86"/>
      <c r="RH106" s="86"/>
      <c r="RI106" s="86"/>
      <c r="RJ106" s="86"/>
      <c r="RK106" s="86"/>
      <c r="RL106" s="86"/>
      <c r="RM106" s="86"/>
      <c r="RN106" s="86"/>
      <c r="RO106" s="86"/>
      <c r="RP106" s="86"/>
      <c r="RQ106" s="86"/>
      <c r="RR106" s="86"/>
      <c r="RS106" s="86"/>
      <c r="RT106" s="86"/>
      <c r="RU106" s="86"/>
      <c r="RV106" s="86"/>
      <c r="RW106" s="86"/>
      <c r="RX106" s="86"/>
      <c r="RY106" s="86"/>
      <c r="RZ106" s="86"/>
      <c r="SA106" s="86"/>
      <c r="SB106" s="86"/>
      <c r="SC106" s="86"/>
      <c r="SD106" s="86"/>
      <c r="SE106" s="86"/>
      <c r="SF106" s="86"/>
      <c r="SG106" s="86"/>
      <c r="SH106" s="86"/>
      <c r="SI106" s="86"/>
      <c r="SJ106" s="86"/>
      <c r="SK106" s="86"/>
      <c r="SL106" s="86"/>
      <c r="SM106" s="86"/>
      <c r="SN106" s="86"/>
      <c r="SO106" s="86"/>
      <c r="SP106" s="86"/>
      <c r="SQ106" s="86"/>
      <c r="SR106" s="86"/>
      <c r="SS106" s="86"/>
      <c r="ST106" s="86"/>
      <c r="SU106" s="86"/>
      <c r="SV106" s="86"/>
      <c r="SW106" s="86"/>
      <c r="SX106" s="86"/>
      <c r="SY106" s="86"/>
      <c r="SZ106" s="86"/>
      <c r="TA106" s="86"/>
      <c r="TB106" s="86"/>
      <c r="TC106" s="86"/>
      <c r="TD106" s="86"/>
      <c r="TE106" s="86"/>
      <c r="TF106" s="86"/>
      <c r="TG106" s="86"/>
      <c r="TH106" s="86"/>
      <c r="TI106" s="86"/>
      <c r="TJ106" s="86"/>
      <c r="TK106" s="86"/>
      <c r="TL106" s="86"/>
      <c r="TM106" s="86"/>
      <c r="TN106" s="86"/>
      <c r="TO106" s="86"/>
      <c r="TP106" s="86"/>
      <c r="TQ106" s="86"/>
      <c r="TR106" s="86"/>
      <c r="TS106" s="86"/>
      <c r="TT106" s="86"/>
      <c r="TU106" s="86"/>
      <c r="TV106" s="86"/>
      <c r="TW106" s="86"/>
      <c r="TX106" s="86"/>
      <c r="TY106" s="86"/>
      <c r="TZ106" s="86"/>
      <c r="UA106" s="86"/>
      <c r="UB106" s="86"/>
      <c r="UC106" s="86"/>
      <c r="UD106" s="86"/>
    </row>
    <row r="107" spans="1:550" s="27" customFormat="1" ht="24" customHeight="1" x14ac:dyDescent="0.25">
      <c r="A107" s="217" t="s">
        <v>131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166"/>
      <c r="N107" s="1"/>
    </row>
    <row r="108" spans="1:550" s="27" customFormat="1" ht="24" customHeight="1" x14ac:dyDescent="0.25">
      <c r="A108" s="67">
        <v>1</v>
      </c>
      <c r="B108" s="73" t="s">
        <v>79</v>
      </c>
      <c r="C108" s="81" t="s">
        <v>11</v>
      </c>
      <c r="D108" s="81" t="s">
        <v>53</v>
      </c>
      <c r="E108" s="52">
        <v>0.60799999999999998</v>
      </c>
      <c r="F108" s="67">
        <v>4</v>
      </c>
      <c r="G108" s="78"/>
      <c r="H108" s="78"/>
      <c r="I108" s="53" t="s">
        <v>75</v>
      </c>
      <c r="J108" s="224" t="s">
        <v>151</v>
      </c>
      <c r="K108" s="83"/>
      <c r="L108" s="83" t="s">
        <v>13</v>
      </c>
      <c r="M108" s="2"/>
      <c r="N108" s="1"/>
    </row>
    <row r="109" spans="1:550" s="7" customFormat="1" ht="24" customHeight="1" x14ac:dyDescent="0.25">
      <c r="A109" s="81">
        <v>2</v>
      </c>
      <c r="B109" s="73" t="s">
        <v>80</v>
      </c>
      <c r="C109" s="81" t="s">
        <v>11</v>
      </c>
      <c r="D109" s="81" t="s">
        <v>53</v>
      </c>
      <c r="E109" s="52">
        <v>0.45</v>
      </c>
      <c r="F109" s="67">
        <v>4</v>
      </c>
      <c r="G109" s="78"/>
      <c r="H109" s="78"/>
      <c r="I109" s="53" t="s">
        <v>75</v>
      </c>
      <c r="J109" s="224"/>
      <c r="K109" s="83"/>
      <c r="L109" s="83" t="s">
        <v>13</v>
      </c>
      <c r="M109" s="2"/>
      <c r="N109" s="1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7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7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7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7"/>
      <c r="MV109" s="27"/>
      <c r="MW109" s="27"/>
      <c r="MX109" s="27"/>
      <c r="MY109" s="27"/>
      <c r="MZ109" s="27"/>
      <c r="NA109" s="27"/>
      <c r="NB109" s="27"/>
      <c r="NC109" s="27"/>
      <c r="ND109" s="27"/>
      <c r="NE109" s="27"/>
      <c r="NF109" s="27"/>
      <c r="NG109" s="27"/>
      <c r="NH109" s="27"/>
      <c r="NI109" s="27"/>
      <c r="NJ109" s="27"/>
      <c r="NK109" s="27"/>
      <c r="NL109" s="27"/>
      <c r="NM109" s="27"/>
      <c r="NN109" s="27"/>
      <c r="NO109" s="27"/>
      <c r="NP109" s="27"/>
      <c r="NQ109" s="27"/>
      <c r="NR109" s="27"/>
      <c r="NS109" s="27"/>
      <c r="NT109" s="27"/>
      <c r="NU109" s="27"/>
      <c r="NV109" s="27"/>
      <c r="NW109" s="27"/>
      <c r="NX109" s="27"/>
      <c r="NY109" s="27"/>
      <c r="NZ109" s="27"/>
      <c r="OA109" s="27"/>
      <c r="OB109" s="27"/>
      <c r="OC109" s="27"/>
      <c r="OD109" s="27"/>
      <c r="OE109" s="27"/>
      <c r="OF109" s="27"/>
      <c r="OG109" s="27"/>
      <c r="OH109" s="27"/>
      <c r="OI109" s="27"/>
      <c r="OJ109" s="27"/>
      <c r="OK109" s="27"/>
      <c r="OL109" s="27"/>
      <c r="OM109" s="27"/>
      <c r="ON109" s="27"/>
      <c r="OO109" s="27"/>
      <c r="OP109" s="27"/>
      <c r="OQ109" s="27"/>
      <c r="OR109" s="27"/>
      <c r="OS109" s="27"/>
      <c r="OT109" s="27"/>
      <c r="OU109" s="27"/>
      <c r="OV109" s="27"/>
      <c r="OW109" s="27"/>
      <c r="OX109" s="27"/>
      <c r="OY109" s="27"/>
      <c r="OZ109" s="27"/>
      <c r="PA109" s="27"/>
      <c r="PB109" s="27"/>
      <c r="PC109" s="27"/>
      <c r="PD109" s="27"/>
      <c r="PE109" s="27"/>
      <c r="PF109" s="27"/>
      <c r="PG109" s="27"/>
      <c r="PH109" s="27"/>
      <c r="PI109" s="27"/>
      <c r="PJ109" s="27"/>
      <c r="PK109" s="27"/>
      <c r="PL109" s="27"/>
      <c r="PM109" s="27"/>
      <c r="PN109" s="27"/>
      <c r="PO109" s="27"/>
      <c r="PP109" s="27"/>
      <c r="PQ109" s="27"/>
      <c r="PR109" s="27"/>
      <c r="PS109" s="27"/>
      <c r="PT109" s="27"/>
      <c r="PU109" s="27"/>
      <c r="PV109" s="27"/>
      <c r="PW109" s="27"/>
      <c r="PX109" s="27"/>
      <c r="PY109" s="27"/>
      <c r="PZ109" s="27"/>
      <c r="QA109" s="27"/>
      <c r="QB109" s="27"/>
      <c r="QC109" s="27"/>
      <c r="QD109" s="27"/>
      <c r="QE109" s="27"/>
      <c r="QF109" s="27"/>
      <c r="QG109" s="27"/>
      <c r="QH109" s="27"/>
      <c r="QI109" s="27"/>
      <c r="QJ109" s="27"/>
      <c r="QK109" s="27"/>
      <c r="QL109" s="27"/>
      <c r="QM109" s="27"/>
      <c r="QN109" s="27"/>
      <c r="QO109" s="27"/>
      <c r="QP109" s="27"/>
      <c r="QQ109" s="27"/>
      <c r="QR109" s="27"/>
      <c r="QS109" s="27"/>
      <c r="QT109" s="27"/>
      <c r="QU109" s="27"/>
      <c r="QV109" s="27"/>
      <c r="QW109" s="27"/>
      <c r="QX109" s="27"/>
      <c r="QY109" s="27"/>
      <c r="QZ109" s="27"/>
      <c r="RA109" s="27"/>
      <c r="RB109" s="27"/>
      <c r="RC109" s="27"/>
      <c r="RD109" s="27"/>
      <c r="RE109" s="27"/>
      <c r="RF109" s="27"/>
      <c r="RG109" s="27"/>
      <c r="RH109" s="27"/>
      <c r="RI109" s="27"/>
      <c r="RJ109" s="27"/>
      <c r="RK109" s="27"/>
      <c r="RL109" s="27"/>
      <c r="RM109" s="27"/>
      <c r="RN109" s="27"/>
      <c r="RO109" s="27"/>
      <c r="RP109" s="27"/>
      <c r="RQ109" s="27"/>
      <c r="RR109" s="27"/>
      <c r="RS109" s="27"/>
      <c r="RT109" s="27"/>
      <c r="RU109" s="27"/>
      <c r="RV109" s="27"/>
      <c r="RW109" s="27"/>
      <c r="RX109" s="27"/>
      <c r="RY109" s="27"/>
      <c r="RZ109" s="27"/>
      <c r="SA109" s="27"/>
      <c r="SB109" s="27"/>
      <c r="SC109" s="27"/>
      <c r="SD109" s="27"/>
      <c r="SE109" s="27"/>
      <c r="SF109" s="27"/>
      <c r="SG109" s="27"/>
      <c r="SH109" s="27"/>
      <c r="SI109" s="27"/>
      <c r="SJ109" s="27"/>
      <c r="SK109" s="27"/>
      <c r="SL109" s="27"/>
      <c r="SM109" s="27"/>
      <c r="SN109" s="27"/>
      <c r="SO109" s="27"/>
      <c r="SP109" s="27"/>
      <c r="SQ109" s="27"/>
      <c r="SR109" s="27"/>
      <c r="SS109" s="27"/>
      <c r="ST109" s="27"/>
      <c r="SU109" s="27"/>
      <c r="SV109" s="27"/>
      <c r="SW109" s="27"/>
      <c r="SX109" s="27"/>
      <c r="SY109" s="27"/>
      <c r="SZ109" s="27"/>
      <c r="TA109" s="27"/>
      <c r="TB109" s="27"/>
      <c r="TC109" s="27"/>
      <c r="TD109" s="27"/>
      <c r="TE109" s="27"/>
      <c r="TF109" s="27"/>
      <c r="TG109" s="27"/>
      <c r="TH109" s="27"/>
      <c r="TI109" s="27"/>
      <c r="TJ109" s="27"/>
      <c r="TK109" s="27"/>
      <c r="TL109" s="27"/>
      <c r="TM109" s="27"/>
      <c r="TN109" s="27"/>
      <c r="TO109" s="27"/>
      <c r="TP109" s="27"/>
      <c r="TQ109" s="27"/>
      <c r="TR109" s="27"/>
      <c r="TS109" s="27"/>
      <c r="TT109" s="27"/>
      <c r="TU109" s="27"/>
      <c r="TV109" s="27"/>
      <c r="TW109" s="27"/>
      <c r="TX109" s="27"/>
      <c r="TY109" s="27"/>
      <c r="TZ109" s="27"/>
      <c r="UA109" s="27"/>
      <c r="UB109" s="27"/>
      <c r="UC109" s="27"/>
      <c r="UD109" s="27"/>
    </row>
    <row r="110" spans="1:550" s="7" customFormat="1" ht="24" customHeight="1" x14ac:dyDescent="0.25">
      <c r="A110" s="67">
        <v>3</v>
      </c>
      <c r="B110" s="73" t="s">
        <v>81</v>
      </c>
      <c r="C110" s="81" t="s">
        <v>11</v>
      </c>
      <c r="D110" s="81" t="s">
        <v>53</v>
      </c>
      <c r="E110" s="52">
        <v>0.9</v>
      </c>
      <c r="F110" s="67">
        <v>4</v>
      </c>
      <c r="G110" s="78"/>
      <c r="H110" s="78"/>
      <c r="I110" s="53" t="s">
        <v>75</v>
      </c>
      <c r="J110" s="224"/>
      <c r="K110" s="83"/>
      <c r="L110" s="83" t="s">
        <v>13</v>
      </c>
      <c r="M110" s="2"/>
      <c r="N110" s="1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  <c r="SO110" s="27"/>
      <c r="SP110" s="27"/>
      <c r="SQ110" s="27"/>
      <c r="SR110" s="27"/>
      <c r="SS110" s="27"/>
      <c r="ST110" s="27"/>
      <c r="SU110" s="27"/>
      <c r="SV110" s="27"/>
      <c r="SW110" s="27"/>
      <c r="SX110" s="27"/>
      <c r="SY110" s="27"/>
      <c r="SZ110" s="27"/>
      <c r="TA110" s="27"/>
      <c r="TB110" s="27"/>
      <c r="TC110" s="27"/>
      <c r="TD110" s="27"/>
      <c r="TE110" s="27"/>
      <c r="TF110" s="27"/>
      <c r="TG110" s="27"/>
      <c r="TH110" s="27"/>
      <c r="TI110" s="27"/>
      <c r="TJ110" s="27"/>
      <c r="TK110" s="27"/>
      <c r="TL110" s="27"/>
      <c r="TM110" s="27"/>
      <c r="TN110" s="27"/>
      <c r="TO110" s="27"/>
      <c r="TP110" s="27"/>
      <c r="TQ110" s="27"/>
      <c r="TR110" s="27"/>
      <c r="TS110" s="27"/>
      <c r="TT110" s="27"/>
      <c r="TU110" s="27"/>
      <c r="TV110" s="27"/>
      <c r="TW110" s="27"/>
      <c r="TX110" s="27"/>
      <c r="TY110" s="27"/>
      <c r="TZ110" s="27"/>
      <c r="UA110" s="27"/>
      <c r="UB110" s="27"/>
      <c r="UC110" s="27"/>
      <c r="UD110" s="27"/>
    </row>
    <row r="111" spans="1:550" s="7" customFormat="1" ht="24" customHeight="1" x14ac:dyDescent="0.25">
      <c r="A111" s="67">
        <v>4</v>
      </c>
      <c r="B111" s="73" t="s">
        <v>82</v>
      </c>
      <c r="C111" s="81" t="s">
        <v>11</v>
      </c>
      <c r="D111" s="81" t="s">
        <v>53</v>
      </c>
      <c r="E111" s="52">
        <v>0.97</v>
      </c>
      <c r="F111" s="67">
        <v>4</v>
      </c>
      <c r="G111" s="78"/>
      <c r="H111" s="78"/>
      <c r="I111" s="53" t="s">
        <v>75</v>
      </c>
      <c r="J111" s="224"/>
      <c r="K111" s="83"/>
      <c r="L111" s="83" t="s">
        <v>13</v>
      </c>
      <c r="M111" s="2"/>
      <c r="N111" s="1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  <c r="JD111" s="27"/>
      <c r="JE111" s="27"/>
      <c r="JF111" s="27"/>
      <c r="JG111" s="27"/>
      <c r="JH111" s="27"/>
      <c r="JI111" s="27"/>
      <c r="JJ111" s="27"/>
      <c r="JK111" s="27"/>
      <c r="JL111" s="27"/>
      <c r="JM111" s="27"/>
      <c r="JN111" s="27"/>
      <c r="JO111" s="27"/>
      <c r="JP111" s="27"/>
      <c r="JQ111" s="27"/>
      <c r="JR111" s="27"/>
      <c r="JS111" s="27"/>
      <c r="JT111" s="27"/>
      <c r="JU111" s="27"/>
      <c r="JV111" s="27"/>
      <c r="JW111" s="27"/>
      <c r="JX111" s="27"/>
      <c r="JY111" s="27"/>
      <c r="JZ111" s="27"/>
      <c r="KA111" s="27"/>
      <c r="KB111" s="27"/>
      <c r="KC111" s="27"/>
      <c r="KD111" s="27"/>
      <c r="KE111" s="27"/>
      <c r="KF111" s="27"/>
      <c r="KG111" s="27"/>
      <c r="KH111" s="27"/>
      <c r="KI111" s="27"/>
      <c r="KJ111" s="27"/>
      <c r="KK111" s="27"/>
      <c r="KL111" s="27"/>
      <c r="KM111" s="27"/>
      <c r="KN111" s="27"/>
      <c r="KO111" s="27"/>
      <c r="KP111" s="27"/>
      <c r="KQ111" s="27"/>
      <c r="KR111" s="27"/>
      <c r="KS111" s="27"/>
      <c r="KT111" s="27"/>
      <c r="KU111" s="27"/>
      <c r="KV111" s="27"/>
      <c r="KW111" s="27"/>
      <c r="KX111" s="27"/>
      <c r="KY111" s="27"/>
      <c r="KZ111" s="27"/>
      <c r="LA111" s="27"/>
      <c r="LB111" s="27"/>
      <c r="LC111" s="27"/>
      <c r="LD111" s="27"/>
      <c r="LE111" s="27"/>
      <c r="LF111" s="27"/>
      <c r="LG111" s="27"/>
      <c r="LH111" s="27"/>
      <c r="LI111" s="27"/>
      <c r="LJ111" s="27"/>
      <c r="LK111" s="27"/>
      <c r="LL111" s="27"/>
      <c r="LM111" s="27"/>
      <c r="LN111" s="27"/>
      <c r="LO111" s="27"/>
      <c r="LP111" s="27"/>
      <c r="LQ111" s="27"/>
      <c r="LR111" s="27"/>
      <c r="LS111" s="27"/>
      <c r="LT111" s="27"/>
      <c r="LU111" s="27"/>
      <c r="LV111" s="27"/>
      <c r="LW111" s="27"/>
      <c r="LX111" s="27"/>
      <c r="LY111" s="27"/>
      <c r="LZ111" s="27"/>
      <c r="MA111" s="27"/>
      <c r="MB111" s="27"/>
      <c r="MC111" s="27"/>
      <c r="MD111" s="27"/>
      <c r="ME111" s="27"/>
      <c r="MF111" s="27"/>
      <c r="MG111" s="27"/>
      <c r="MH111" s="27"/>
      <c r="MI111" s="27"/>
      <c r="MJ111" s="27"/>
      <c r="MK111" s="27"/>
      <c r="ML111" s="27"/>
      <c r="MM111" s="27"/>
      <c r="MN111" s="27"/>
      <c r="MO111" s="27"/>
      <c r="MP111" s="27"/>
      <c r="MQ111" s="27"/>
      <c r="MR111" s="27"/>
      <c r="MS111" s="27"/>
      <c r="MT111" s="27"/>
      <c r="MU111" s="27"/>
      <c r="MV111" s="27"/>
      <c r="MW111" s="27"/>
      <c r="MX111" s="27"/>
      <c r="MY111" s="27"/>
      <c r="MZ111" s="27"/>
      <c r="NA111" s="27"/>
      <c r="NB111" s="27"/>
      <c r="NC111" s="27"/>
      <c r="ND111" s="27"/>
      <c r="NE111" s="27"/>
      <c r="NF111" s="27"/>
      <c r="NG111" s="27"/>
      <c r="NH111" s="27"/>
      <c r="NI111" s="27"/>
      <c r="NJ111" s="27"/>
      <c r="NK111" s="27"/>
      <c r="NL111" s="27"/>
      <c r="NM111" s="27"/>
      <c r="NN111" s="27"/>
      <c r="NO111" s="27"/>
      <c r="NP111" s="27"/>
      <c r="NQ111" s="27"/>
      <c r="NR111" s="27"/>
      <c r="NS111" s="27"/>
      <c r="NT111" s="27"/>
      <c r="NU111" s="27"/>
      <c r="NV111" s="27"/>
      <c r="NW111" s="27"/>
      <c r="NX111" s="27"/>
      <c r="NY111" s="27"/>
      <c r="NZ111" s="27"/>
      <c r="OA111" s="27"/>
      <c r="OB111" s="27"/>
      <c r="OC111" s="27"/>
      <c r="OD111" s="27"/>
      <c r="OE111" s="27"/>
      <c r="OF111" s="27"/>
      <c r="OG111" s="27"/>
      <c r="OH111" s="27"/>
      <c r="OI111" s="27"/>
      <c r="OJ111" s="27"/>
      <c r="OK111" s="27"/>
      <c r="OL111" s="27"/>
      <c r="OM111" s="27"/>
      <c r="ON111" s="27"/>
      <c r="OO111" s="27"/>
      <c r="OP111" s="27"/>
      <c r="OQ111" s="27"/>
      <c r="OR111" s="27"/>
      <c r="OS111" s="27"/>
      <c r="OT111" s="27"/>
      <c r="OU111" s="27"/>
      <c r="OV111" s="27"/>
      <c r="OW111" s="27"/>
      <c r="OX111" s="27"/>
      <c r="OY111" s="27"/>
      <c r="OZ111" s="27"/>
      <c r="PA111" s="27"/>
      <c r="PB111" s="27"/>
      <c r="PC111" s="27"/>
      <c r="PD111" s="27"/>
      <c r="PE111" s="27"/>
      <c r="PF111" s="27"/>
      <c r="PG111" s="27"/>
      <c r="PH111" s="27"/>
      <c r="PI111" s="27"/>
      <c r="PJ111" s="27"/>
      <c r="PK111" s="27"/>
      <c r="PL111" s="27"/>
      <c r="PM111" s="27"/>
      <c r="PN111" s="27"/>
      <c r="PO111" s="27"/>
      <c r="PP111" s="27"/>
      <c r="PQ111" s="27"/>
      <c r="PR111" s="27"/>
      <c r="PS111" s="27"/>
      <c r="PT111" s="27"/>
      <c r="PU111" s="27"/>
      <c r="PV111" s="27"/>
      <c r="PW111" s="27"/>
      <c r="PX111" s="27"/>
      <c r="PY111" s="27"/>
      <c r="PZ111" s="27"/>
      <c r="QA111" s="27"/>
      <c r="QB111" s="27"/>
      <c r="QC111" s="27"/>
      <c r="QD111" s="27"/>
      <c r="QE111" s="27"/>
      <c r="QF111" s="27"/>
      <c r="QG111" s="27"/>
      <c r="QH111" s="27"/>
      <c r="QI111" s="27"/>
      <c r="QJ111" s="27"/>
      <c r="QK111" s="27"/>
      <c r="QL111" s="27"/>
      <c r="QM111" s="27"/>
      <c r="QN111" s="27"/>
      <c r="QO111" s="27"/>
      <c r="QP111" s="27"/>
      <c r="QQ111" s="27"/>
      <c r="QR111" s="27"/>
      <c r="QS111" s="27"/>
      <c r="QT111" s="27"/>
      <c r="QU111" s="27"/>
      <c r="QV111" s="27"/>
      <c r="QW111" s="27"/>
      <c r="QX111" s="27"/>
      <c r="QY111" s="27"/>
      <c r="QZ111" s="27"/>
      <c r="RA111" s="27"/>
      <c r="RB111" s="27"/>
      <c r="RC111" s="27"/>
      <c r="RD111" s="27"/>
      <c r="RE111" s="27"/>
      <c r="RF111" s="27"/>
      <c r="RG111" s="27"/>
      <c r="RH111" s="27"/>
      <c r="RI111" s="27"/>
      <c r="RJ111" s="27"/>
      <c r="RK111" s="27"/>
      <c r="RL111" s="27"/>
      <c r="RM111" s="27"/>
      <c r="RN111" s="27"/>
      <c r="RO111" s="27"/>
      <c r="RP111" s="27"/>
      <c r="RQ111" s="27"/>
      <c r="RR111" s="27"/>
      <c r="RS111" s="27"/>
      <c r="RT111" s="27"/>
      <c r="RU111" s="27"/>
      <c r="RV111" s="27"/>
      <c r="RW111" s="27"/>
      <c r="RX111" s="27"/>
      <c r="RY111" s="27"/>
      <c r="RZ111" s="27"/>
      <c r="SA111" s="27"/>
      <c r="SB111" s="27"/>
      <c r="SC111" s="27"/>
      <c r="SD111" s="27"/>
      <c r="SE111" s="27"/>
      <c r="SF111" s="27"/>
      <c r="SG111" s="27"/>
      <c r="SH111" s="27"/>
      <c r="SI111" s="27"/>
      <c r="SJ111" s="27"/>
      <c r="SK111" s="27"/>
      <c r="SL111" s="27"/>
      <c r="SM111" s="27"/>
      <c r="SN111" s="27"/>
      <c r="SO111" s="27"/>
      <c r="SP111" s="27"/>
      <c r="SQ111" s="27"/>
      <c r="SR111" s="27"/>
      <c r="SS111" s="27"/>
      <c r="ST111" s="27"/>
      <c r="SU111" s="27"/>
      <c r="SV111" s="27"/>
      <c r="SW111" s="27"/>
      <c r="SX111" s="27"/>
      <c r="SY111" s="27"/>
      <c r="SZ111" s="27"/>
      <c r="TA111" s="27"/>
      <c r="TB111" s="27"/>
      <c r="TC111" s="27"/>
      <c r="TD111" s="27"/>
      <c r="TE111" s="27"/>
      <c r="TF111" s="27"/>
      <c r="TG111" s="27"/>
      <c r="TH111" s="27"/>
      <c r="TI111" s="27"/>
      <c r="TJ111" s="27"/>
      <c r="TK111" s="27"/>
      <c r="TL111" s="27"/>
      <c r="TM111" s="27"/>
      <c r="TN111" s="27"/>
      <c r="TO111" s="27"/>
      <c r="TP111" s="27"/>
      <c r="TQ111" s="27"/>
      <c r="TR111" s="27"/>
      <c r="TS111" s="27"/>
      <c r="TT111" s="27"/>
      <c r="TU111" s="27"/>
      <c r="TV111" s="27"/>
      <c r="TW111" s="27"/>
      <c r="TX111" s="27"/>
      <c r="TY111" s="27"/>
      <c r="TZ111" s="27"/>
      <c r="UA111" s="27"/>
      <c r="UB111" s="27"/>
      <c r="UC111" s="27"/>
      <c r="UD111" s="27"/>
    </row>
    <row r="112" spans="1:550" s="7" customFormat="1" ht="37.5" customHeight="1" x14ac:dyDescent="0.25">
      <c r="A112" s="81">
        <v>5</v>
      </c>
      <c r="B112" s="73" t="s">
        <v>89</v>
      </c>
      <c r="C112" s="81" t="s">
        <v>11</v>
      </c>
      <c r="D112" s="81" t="s">
        <v>7</v>
      </c>
      <c r="E112" s="47">
        <v>1.355</v>
      </c>
      <c r="F112" s="44">
        <v>8</v>
      </c>
      <c r="G112" s="48"/>
      <c r="H112" s="48"/>
      <c r="I112" s="53" t="s">
        <v>75</v>
      </c>
      <c r="J112" s="224"/>
      <c r="K112" s="91"/>
      <c r="L112" s="58"/>
      <c r="M112" s="2"/>
      <c r="N112" s="1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  <c r="SO112" s="27"/>
      <c r="SP112" s="27"/>
      <c r="SQ112" s="27"/>
      <c r="SR112" s="27"/>
      <c r="SS112" s="27"/>
      <c r="ST112" s="27"/>
      <c r="SU112" s="27"/>
      <c r="SV112" s="27"/>
      <c r="SW112" s="27"/>
      <c r="SX112" s="27"/>
      <c r="SY112" s="27"/>
      <c r="SZ112" s="27"/>
      <c r="TA112" s="27"/>
      <c r="TB112" s="27"/>
      <c r="TC112" s="27"/>
      <c r="TD112" s="27"/>
      <c r="TE112" s="27"/>
      <c r="TF112" s="27"/>
      <c r="TG112" s="27"/>
      <c r="TH112" s="27"/>
      <c r="TI112" s="27"/>
      <c r="TJ112" s="27"/>
      <c r="TK112" s="27"/>
      <c r="TL112" s="27"/>
      <c r="TM112" s="27"/>
      <c r="TN112" s="27"/>
      <c r="TO112" s="27"/>
      <c r="TP112" s="27"/>
      <c r="TQ112" s="27"/>
      <c r="TR112" s="27"/>
      <c r="TS112" s="27"/>
      <c r="TT112" s="27"/>
      <c r="TU112" s="27"/>
      <c r="TV112" s="27"/>
      <c r="TW112" s="27"/>
      <c r="TX112" s="27"/>
      <c r="TY112" s="27"/>
      <c r="TZ112" s="27"/>
      <c r="UA112" s="27"/>
      <c r="UB112" s="27"/>
      <c r="UC112" s="27"/>
      <c r="UD112" s="27"/>
    </row>
    <row r="113" spans="1:550" s="7" customFormat="1" ht="36" customHeight="1" x14ac:dyDescent="0.25">
      <c r="A113" s="67">
        <v>6</v>
      </c>
      <c r="B113" s="73" t="s">
        <v>88</v>
      </c>
      <c r="C113" s="81" t="s">
        <v>11</v>
      </c>
      <c r="D113" s="81" t="s">
        <v>7</v>
      </c>
      <c r="E113" s="47">
        <v>0.96499999999999997</v>
      </c>
      <c r="F113" s="44">
        <v>11</v>
      </c>
      <c r="G113" s="48"/>
      <c r="H113" s="48"/>
      <c r="I113" s="53" t="s">
        <v>75</v>
      </c>
      <c r="J113" s="224"/>
      <c r="K113" s="91"/>
      <c r="L113" s="58"/>
      <c r="M113" s="2"/>
      <c r="N113" s="1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7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7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7"/>
      <c r="MV113" s="27"/>
      <c r="MW113" s="27"/>
      <c r="MX113" s="27"/>
      <c r="MY113" s="27"/>
      <c r="MZ113" s="27"/>
      <c r="NA113" s="27"/>
      <c r="NB113" s="27"/>
      <c r="NC113" s="27"/>
      <c r="ND113" s="27"/>
      <c r="NE113" s="27"/>
      <c r="NF113" s="27"/>
      <c r="NG113" s="27"/>
      <c r="NH113" s="27"/>
      <c r="NI113" s="27"/>
      <c r="NJ113" s="27"/>
      <c r="NK113" s="27"/>
      <c r="NL113" s="27"/>
      <c r="NM113" s="27"/>
      <c r="NN113" s="27"/>
      <c r="NO113" s="27"/>
      <c r="NP113" s="27"/>
      <c r="NQ113" s="27"/>
      <c r="NR113" s="27"/>
      <c r="NS113" s="27"/>
      <c r="NT113" s="27"/>
      <c r="NU113" s="27"/>
      <c r="NV113" s="27"/>
      <c r="NW113" s="27"/>
      <c r="NX113" s="27"/>
      <c r="NY113" s="27"/>
      <c r="NZ113" s="27"/>
      <c r="OA113" s="27"/>
      <c r="OB113" s="27"/>
      <c r="OC113" s="27"/>
      <c r="OD113" s="27"/>
      <c r="OE113" s="27"/>
      <c r="OF113" s="27"/>
      <c r="OG113" s="27"/>
      <c r="OH113" s="27"/>
      <c r="OI113" s="27"/>
      <c r="OJ113" s="27"/>
      <c r="OK113" s="27"/>
      <c r="OL113" s="27"/>
      <c r="OM113" s="27"/>
      <c r="ON113" s="27"/>
      <c r="OO113" s="27"/>
      <c r="OP113" s="27"/>
      <c r="OQ113" s="27"/>
      <c r="OR113" s="27"/>
      <c r="OS113" s="27"/>
      <c r="OT113" s="27"/>
      <c r="OU113" s="27"/>
      <c r="OV113" s="27"/>
      <c r="OW113" s="27"/>
      <c r="OX113" s="27"/>
      <c r="OY113" s="27"/>
      <c r="OZ113" s="27"/>
      <c r="PA113" s="27"/>
      <c r="PB113" s="27"/>
      <c r="PC113" s="27"/>
      <c r="PD113" s="27"/>
      <c r="PE113" s="27"/>
      <c r="PF113" s="27"/>
      <c r="PG113" s="27"/>
      <c r="PH113" s="27"/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  <c r="RL113" s="27"/>
      <c r="RM113" s="27"/>
      <c r="RN113" s="27"/>
      <c r="RO113" s="27"/>
      <c r="RP113" s="27"/>
      <c r="RQ113" s="27"/>
      <c r="RR113" s="27"/>
      <c r="RS113" s="27"/>
      <c r="RT113" s="27"/>
      <c r="RU113" s="27"/>
      <c r="RV113" s="27"/>
      <c r="RW113" s="27"/>
      <c r="RX113" s="27"/>
      <c r="RY113" s="27"/>
      <c r="RZ113" s="27"/>
      <c r="SA113" s="27"/>
      <c r="SB113" s="27"/>
      <c r="SC113" s="27"/>
      <c r="SD113" s="27"/>
      <c r="SE113" s="27"/>
      <c r="SF113" s="27"/>
      <c r="SG113" s="27"/>
      <c r="SH113" s="27"/>
      <c r="SI113" s="27"/>
      <c r="SJ113" s="27"/>
      <c r="SK113" s="27"/>
      <c r="SL113" s="27"/>
      <c r="SM113" s="27"/>
      <c r="SN113" s="27"/>
      <c r="SO113" s="27"/>
      <c r="SP113" s="27"/>
      <c r="SQ113" s="27"/>
      <c r="SR113" s="27"/>
      <c r="SS113" s="27"/>
      <c r="ST113" s="27"/>
      <c r="SU113" s="27"/>
      <c r="SV113" s="27"/>
      <c r="SW113" s="27"/>
      <c r="SX113" s="27"/>
      <c r="SY113" s="27"/>
      <c r="SZ113" s="27"/>
      <c r="TA113" s="27"/>
      <c r="TB113" s="27"/>
      <c r="TC113" s="27"/>
      <c r="TD113" s="27"/>
      <c r="TE113" s="27"/>
      <c r="TF113" s="27"/>
      <c r="TG113" s="27"/>
      <c r="TH113" s="27"/>
      <c r="TI113" s="27"/>
      <c r="TJ113" s="27"/>
      <c r="TK113" s="27"/>
      <c r="TL113" s="27"/>
      <c r="TM113" s="27"/>
      <c r="TN113" s="27"/>
      <c r="TO113" s="27"/>
      <c r="TP113" s="27"/>
      <c r="TQ113" s="27"/>
      <c r="TR113" s="27"/>
      <c r="TS113" s="27"/>
      <c r="TT113" s="27"/>
      <c r="TU113" s="27"/>
      <c r="TV113" s="27"/>
      <c r="TW113" s="27"/>
      <c r="TX113" s="27"/>
      <c r="TY113" s="27"/>
      <c r="TZ113" s="27"/>
      <c r="UA113" s="27"/>
      <c r="UB113" s="27"/>
      <c r="UC113" s="27"/>
      <c r="UD113" s="27"/>
    </row>
    <row r="114" spans="1:550" s="7" customFormat="1" ht="38.25" customHeight="1" x14ac:dyDescent="0.25">
      <c r="A114" s="67">
        <v>7</v>
      </c>
      <c r="B114" s="73" t="s">
        <v>87</v>
      </c>
      <c r="C114" s="81" t="s">
        <v>11</v>
      </c>
      <c r="D114" s="81" t="s">
        <v>7</v>
      </c>
      <c r="E114" s="47">
        <v>1.76</v>
      </c>
      <c r="F114" s="44">
        <v>16</v>
      </c>
      <c r="G114" s="48"/>
      <c r="H114" s="48"/>
      <c r="I114" s="53" t="s">
        <v>75</v>
      </c>
      <c r="J114" s="224"/>
      <c r="K114" s="91"/>
      <c r="L114" s="58"/>
      <c r="M114" s="2"/>
      <c r="N114" s="1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  <c r="JD114" s="27"/>
      <c r="JE114" s="27"/>
      <c r="JF114" s="27"/>
      <c r="JG114" s="27"/>
      <c r="JH114" s="27"/>
      <c r="JI114" s="27"/>
      <c r="JJ114" s="27"/>
      <c r="JK114" s="27"/>
      <c r="JL114" s="27"/>
      <c r="JM114" s="27"/>
      <c r="JN114" s="27"/>
      <c r="JO114" s="27"/>
      <c r="JP114" s="27"/>
      <c r="JQ114" s="27"/>
      <c r="JR114" s="27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7"/>
      <c r="KD114" s="27"/>
      <c r="KE114" s="27"/>
      <c r="KF114" s="27"/>
      <c r="KG114" s="27"/>
      <c r="KH114" s="27"/>
      <c r="KI114" s="27"/>
      <c r="KJ114" s="27"/>
      <c r="KK114" s="27"/>
      <c r="KL114" s="27"/>
      <c r="KM114" s="27"/>
      <c r="KN114" s="27"/>
      <c r="KO114" s="27"/>
      <c r="KP114" s="27"/>
      <c r="KQ114" s="27"/>
      <c r="KR114" s="27"/>
      <c r="KS114" s="27"/>
      <c r="KT114" s="27"/>
      <c r="KU114" s="27"/>
      <c r="KV114" s="27"/>
      <c r="KW114" s="27"/>
      <c r="KX114" s="27"/>
      <c r="KY114" s="27"/>
      <c r="KZ114" s="27"/>
      <c r="LA114" s="27"/>
      <c r="LB114" s="27"/>
      <c r="LC114" s="27"/>
      <c r="LD114" s="27"/>
      <c r="LE114" s="27"/>
      <c r="LF114" s="27"/>
      <c r="LG114" s="27"/>
      <c r="LH114" s="27"/>
      <c r="LI114" s="27"/>
      <c r="LJ114" s="27"/>
      <c r="LK114" s="27"/>
      <c r="LL114" s="27"/>
      <c r="LM114" s="27"/>
      <c r="LN114" s="27"/>
      <c r="LO114" s="27"/>
      <c r="LP114" s="27"/>
      <c r="LQ114" s="27"/>
      <c r="LR114" s="27"/>
      <c r="LS114" s="27"/>
      <c r="LT114" s="27"/>
      <c r="LU114" s="27"/>
      <c r="LV114" s="27"/>
      <c r="LW114" s="27"/>
      <c r="LX114" s="27"/>
      <c r="LY114" s="27"/>
      <c r="LZ114" s="27"/>
      <c r="MA114" s="27"/>
      <c r="MB114" s="27"/>
      <c r="MC114" s="27"/>
      <c r="MD114" s="27"/>
      <c r="ME114" s="27"/>
      <c r="MF114" s="27"/>
      <c r="MG114" s="27"/>
      <c r="MH114" s="27"/>
      <c r="MI114" s="27"/>
      <c r="MJ114" s="27"/>
      <c r="MK114" s="27"/>
      <c r="ML114" s="27"/>
      <c r="MM114" s="27"/>
      <c r="MN114" s="27"/>
      <c r="MO114" s="27"/>
      <c r="MP114" s="27"/>
      <c r="MQ114" s="27"/>
      <c r="MR114" s="27"/>
      <c r="MS114" s="27"/>
      <c r="MT114" s="27"/>
      <c r="MU114" s="27"/>
      <c r="MV114" s="27"/>
      <c r="MW114" s="27"/>
      <c r="MX114" s="27"/>
      <c r="MY114" s="27"/>
      <c r="MZ114" s="27"/>
      <c r="NA114" s="27"/>
      <c r="NB114" s="27"/>
      <c r="NC114" s="27"/>
      <c r="ND114" s="27"/>
      <c r="NE114" s="27"/>
      <c r="NF114" s="27"/>
      <c r="NG114" s="27"/>
      <c r="NH114" s="27"/>
      <c r="NI114" s="27"/>
      <c r="NJ114" s="27"/>
      <c r="NK114" s="27"/>
      <c r="NL114" s="27"/>
      <c r="NM114" s="27"/>
      <c r="NN114" s="27"/>
      <c r="NO114" s="27"/>
      <c r="NP114" s="27"/>
      <c r="NQ114" s="27"/>
      <c r="NR114" s="27"/>
      <c r="NS114" s="27"/>
      <c r="NT114" s="27"/>
      <c r="NU114" s="27"/>
      <c r="NV114" s="27"/>
      <c r="NW114" s="27"/>
      <c r="NX114" s="27"/>
      <c r="NY114" s="27"/>
      <c r="NZ114" s="27"/>
      <c r="OA114" s="27"/>
      <c r="OB114" s="27"/>
      <c r="OC114" s="27"/>
      <c r="OD114" s="27"/>
      <c r="OE114" s="27"/>
      <c r="OF114" s="27"/>
      <c r="OG114" s="27"/>
      <c r="OH114" s="27"/>
      <c r="OI114" s="27"/>
      <c r="OJ114" s="27"/>
      <c r="OK114" s="27"/>
      <c r="OL114" s="27"/>
      <c r="OM114" s="27"/>
      <c r="ON114" s="27"/>
      <c r="OO114" s="27"/>
      <c r="OP114" s="27"/>
      <c r="OQ114" s="27"/>
      <c r="OR114" s="27"/>
      <c r="OS114" s="27"/>
      <c r="OT114" s="27"/>
      <c r="OU114" s="27"/>
      <c r="OV114" s="27"/>
      <c r="OW114" s="27"/>
      <c r="OX114" s="27"/>
      <c r="OY114" s="27"/>
      <c r="OZ114" s="27"/>
      <c r="PA114" s="27"/>
      <c r="PB114" s="27"/>
      <c r="PC114" s="27"/>
      <c r="PD114" s="27"/>
      <c r="PE114" s="27"/>
      <c r="PF114" s="27"/>
      <c r="PG114" s="27"/>
      <c r="PH114" s="27"/>
      <c r="PI114" s="27"/>
      <c r="PJ114" s="27"/>
      <c r="PK114" s="27"/>
      <c r="PL114" s="27"/>
      <c r="PM114" s="27"/>
      <c r="PN114" s="27"/>
      <c r="PO114" s="27"/>
      <c r="PP114" s="27"/>
      <c r="PQ114" s="27"/>
      <c r="PR114" s="27"/>
      <c r="PS114" s="27"/>
      <c r="PT114" s="27"/>
      <c r="PU114" s="27"/>
      <c r="PV114" s="27"/>
      <c r="PW114" s="27"/>
      <c r="PX114" s="27"/>
      <c r="PY114" s="27"/>
      <c r="PZ114" s="27"/>
      <c r="QA114" s="27"/>
      <c r="QB114" s="27"/>
      <c r="QC114" s="27"/>
      <c r="QD114" s="27"/>
      <c r="QE114" s="27"/>
      <c r="QF114" s="27"/>
      <c r="QG114" s="27"/>
      <c r="QH114" s="27"/>
      <c r="QI114" s="27"/>
      <c r="QJ114" s="27"/>
      <c r="QK114" s="27"/>
      <c r="QL114" s="27"/>
      <c r="QM114" s="27"/>
      <c r="QN114" s="27"/>
      <c r="QO114" s="27"/>
      <c r="QP114" s="27"/>
      <c r="QQ114" s="27"/>
      <c r="QR114" s="27"/>
      <c r="QS114" s="27"/>
      <c r="QT114" s="27"/>
      <c r="QU114" s="27"/>
      <c r="QV114" s="27"/>
      <c r="QW114" s="27"/>
      <c r="QX114" s="27"/>
      <c r="QY114" s="27"/>
      <c r="QZ114" s="27"/>
      <c r="RA114" s="27"/>
      <c r="RB114" s="27"/>
      <c r="RC114" s="27"/>
      <c r="RD114" s="27"/>
      <c r="RE114" s="27"/>
      <c r="RF114" s="27"/>
      <c r="RG114" s="27"/>
      <c r="RH114" s="27"/>
      <c r="RI114" s="27"/>
      <c r="RJ114" s="27"/>
      <c r="RK114" s="27"/>
      <c r="RL114" s="27"/>
      <c r="RM114" s="27"/>
      <c r="RN114" s="27"/>
      <c r="RO114" s="27"/>
      <c r="RP114" s="27"/>
      <c r="RQ114" s="27"/>
      <c r="RR114" s="27"/>
      <c r="RS114" s="27"/>
      <c r="RT114" s="27"/>
      <c r="RU114" s="27"/>
      <c r="RV114" s="27"/>
      <c r="RW114" s="27"/>
      <c r="RX114" s="27"/>
      <c r="RY114" s="27"/>
      <c r="RZ114" s="27"/>
      <c r="SA114" s="27"/>
      <c r="SB114" s="27"/>
      <c r="SC114" s="27"/>
      <c r="SD114" s="27"/>
      <c r="SE114" s="27"/>
      <c r="SF114" s="27"/>
      <c r="SG114" s="27"/>
      <c r="SH114" s="27"/>
      <c r="SI114" s="27"/>
      <c r="SJ114" s="27"/>
      <c r="SK114" s="27"/>
      <c r="SL114" s="27"/>
      <c r="SM114" s="27"/>
      <c r="SN114" s="27"/>
      <c r="SO114" s="27"/>
      <c r="SP114" s="27"/>
      <c r="SQ114" s="27"/>
      <c r="SR114" s="27"/>
      <c r="SS114" s="27"/>
      <c r="ST114" s="27"/>
      <c r="SU114" s="27"/>
      <c r="SV114" s="27"/>
      <c r="SW114" s="27"/>
      <c r="SX114" s="27"/>
      <c r="SY114" s="27"/>
      <c r="SZ114" s="27"/>
      <c r="TA114" s="27"/>
      <c r="TB114" s="27"/>
      <c r="TC114" s="27"/>
      <c r="TD114" s="27"/>
      <c r="TE114" s="27"/>
      <c r="TF114" s="27"/>
      <c r="TG114" s="27"/>
      <c r="TH114" s="27"/>
      <c r="TI114" s="27"/>
      <c r="TJ114" s="27"/>
      <c r="TK114" s="27"/>
      <c r="TL114" s="27"/>
      <c r="TM114" s="27"/>
      <c r="TN114" s="27"/>
      <c r="TO114" s="27"/>
      <c r="TP114" s="27"/>
      <c r="TQ114" s="27"/>
      <c r="TR114" s="27"/>
      <c r="TS114" s="27"/>
      <c r="TT114" s="27"/>
      <c r="TU114" s="27"/>
      <c r="TV114" s="27"/>
      <c r="TW114" s="27"/>
      <c r="TX114" s="27"/>
      <c r="TY114" s="27"/>
      <c r="TZ114" s="27"/>
      <c r="UA114" s="27"/>
      <c r="UB114" s="27"/>
      <c r="UC114" s="27"/>
      <c r="UD114" s="27"/>
    </row>
    <row r="115" spans="1:550" s="7" customFormat="1" ht="27" customHeight="1" x14ac:dyDescent="0.25">
      <c r="A115" s="81">
        <v>8</v>
      </c>
      <c r="B115" s="73" t="s">
        <v>67</v>
      </c>
      <c r="C115" s="81" t="s">
        <v>11</v>
      </c>
      <c r="D115" s="81" t="s">
        <v>7</v>
      </c>
      <c r="E115" s="52">
        <v>0.46300000000000002</v>
      </c>
      <c r="F115" s="67">
        <v>14</v>
      </c>
      <c r="G115" s="82"/>
      <c r="H115" s="82"/>
      <c r="I115" s="53" t="s">
        <v>75</v>
      </c>
      <c r="J115" s="224"/>
      <c r="K115" s="91"/>
      <c r="L115" s="58"/>
      <c r="M115" s="2"/>
      <c r="N115" s="1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  <c r="JD115" s="27"/>
      <c r="JE115" s="27"/>
      <c r="JF115" s="27"/>
      <c r="JG115" s="27"/>
      <c r="JH115" s="27"/>
      <c r="JI115" s="27"/>
      <c r="JJ115" s="27"/>
      <c r="JK115" s="27"/>
      <c r="JL115" s="27"/>
      <c r="JM115" s="27"/>
      <c r="JN115" s="27"/>
      <c r="JO115" s="27"/>
      <c r="JP115" s="27"/>
      <c r="JQ115" s="27"/>
      <c r="JR115" s="27"/>
      <c r="JS115" s="27"/>
      <c r="JT115" s="27"/>
      <c r="JU115" s="27"/>
      <c r="JV115" s="27"/>
      <c r="JW115" s="27"/>
      <c r="JX115" s="27"/>
      <c r="JY115" s="27"/>
      <c r="JZ115" s="27"/>
      <c r="KA115" s="27"/>
      <c r="KB115" s="27"/>
      <c r="KC115" s="27"/>
      <c r="KD115" s="27"/>
      <c r="KE115" s="27"/>
      <c r="KF115" s="27"/>
      <c r="KG115" s="27"/>
      <c r="KH115" s="27"/>
      <c r="KI115" s="27"/>
      <c r="KJ115" s="27"/>
      <c r="KK115" s="27"/>
      <c r="KL115" s="27"/>
      <c r="KM115" s="27"/>
      <c r="KN115" s="27"/>
      <c r="KO115" s="27"/>
      <c r="KP115" s="27"/>
      <c r="KQ115" s="27"/>
      <c r="KR115" s="27"/>
      <c r="KS115" s="27"/>
      <c r="KT115" s="27"/>
      <c r="KU115" s="27"/>
      <c r="KV115" s="27"/>
      <c r="KW115" s="27"/>
      <c r="KX115" s="27"/>
      <c r="KY115" s="27"/>
      <c r="KZ115" s="27"/>
      <c r="LA115" s="27"/>
      <c r="LB115" s="27"/>
      <c r="LC115" s="27"/>
      <c r="LD115" s="27"/>
      <c r="LE115" s="27"/>
      <c r="LF115" s="27"/>
      <c r="LG115" s="27"/>
      <c r="LH115" s="27"/>
      <c r="LI115" s="27"/>
      <c r="LJ115" s="27"/>
      <c r="LK115" s="27"/>
      <c r="LL115" s="27"/>
      <c r="LM115" s="27"/>
      <c r="LN115" s="27"/>
      <c r="LO115" s="27"/>
      <c r="LP115" s="27"/>
      <c r="LQ115" s="27"/>
      <c r="LR115" s="27"/>
      <c r="LS115" s="27"/>
      <c r="LT115" s="27"/>
      <c r="LU115" s="27"/>
      <c r="LV115" s="27"/>
      <c r="LW115" s="27"/>
      <c r="LX115" s="27"/>
      <c r="LY115" s="27"/>
      <c r="LZ115" s="27"/>
      <c r="MA115" s="27"/>
      <c r="MB115" s="27"/>
      <c r="MC115" s="27"/>
      <c r="MD115" s="27"/>
      <c r="ME115" s="27"/>
      <c r="MF115" s="27"/>
      <c r="MG115" s="27"/>
      <c r="MH115" s="27"/>
      <c r="MI115" s="27"/>
      <c r="MJ115" s="27"/>
      <c r="MK115" s="27"/>
      <c r="ML115" s="27"/>
      <c r="MM115" s="27"/>
      <c r="MN115" s="27"/>
      <c r="MO115" s="27"/>
      <c r="MP115" s="27"/>
      <c r="MQ115" s="27"/>
      <c r="MR115" s="27"/>
      <c r="MS115" s="27"/>
      <c r="MT115" s="27"/>
      <c r="MU115" s="27"/>
      <c r="MV115" s="27"/>
      <c r="MW115" s="27"/>
      <c r="MX115" s="27"/>
      <c r="MY115" s="27"/>
      <c r="MZ115" s="27"/>
      <c r="NA115" s="27"/>
      <c r="NB115" s="27"/>
      <c r="NC115" s="27"/>
      <c r="ND115" s="27"/>
      <c r="NE115" s="27"/>
      <c r="NF115" s="27"/>
      <c r="NG115" s="27"/>
      <c r="NH115" s="27"/>
      <c r="NI115" s="27"/>
      <c r="NJ115" s="27"/>
      <c r="NK115" s="27"/>
      <c r="NL115" s="27"/>
      <c r="NM115" s="27"/>
      <c r="NN115" s="27"/>
      <c r="NO115" s="27"/>
      <c r="NP115" s="27"/>
      <c r="NQ115" s="27"/>
      <c r="NR115" s="27"/>
      <c r="NS115" s="27"/>
      <c r="NT115" s="27"/>
      <c r="NU115" s="27"/>
      <c r="NV115" s="27"/>
      <c r="NW115" s="27"/>
      <c r="NX115" s="27"/>
      <c r="NY115" s="27"/>
      <c r="NZ115" s="27"/>
      <c r="OA115" s="27"/>
      <c r="OB115" s="27"/>
      <c r="OC115" s="27"/>
      <c r="OD115" s="27"/>
      <c r="OE115" s="27"/>
      <c r="OF115" s="27"/>
      <c r="OG115" s="27"/>
      <c r="OH115" s="27"/>
      <c r="OI115" s="27"/>
      <c r="OJ115" s="27"/>
      <c r="OK115" s="27"/>
      <c r="OL115" s="27"/>
      <c r="OM115" s="27"/>
      <c r="ON115" s="27"/>
      <c r="OO115" s="27"/>
      <c r="OP115" s="27"/>
      <c r="OQ115" s="27"/>
      <c r="OR115" s="27"/>
      <c r="OS115" s="27"/>
      <c r="OT115" s="27"/>
      <c r="OU115" s="27"/>
      <c r="OV115" s="27"/>
      <c r="OW115" s="27"/>
      <c r="OX115" s="27"/>
      <c r="OY115" s="27"/>
      <c r="OZ115" s="27"/>
      <c r="PA115" s="27"/>
      <c r="PB115" s="27"/>
      <c r="PC115" s="27"/>
      <c r="PD115" s="27"/>
      <c r="PE115" s="27"/>
      <c r="PF115" s="27"/>
      <c r="PG115" s="27"/>
      <c r="PH115" s="27"/>
      <c r="PI115" s="27"/>
      <c r="PJ115" s="27"/>
      <c r="PK115" s="27"/>
      <c r="PL115" s="27"/>
      <c r="PM115" s="27"/>
      <c r="PN115" s="27"/>
      <c r="PO115" s="27"/>
      <c r="PP115" s="27"/>
      <c r="PQ115" s="27"/>
      <c r="PR115" s="27"/>
      <c r="PS115" s="27"/>
      <c r="PT115" s="27"/>
      <c r="PU115" s="27"/>
      <c r="PV115" s="27"/>
      <c r="PW115" s="27"/>
      <c r="PX115" s="27"/>
      <c r="PY115" s="27"/>
      <c r="PZ115" s="27"/>
      <c r="QA115" s="27"/>
      <c r="QB115" s="27"/>
      <c r="QC115" s="27"/>
      <c r="QD115" s="27"/>
      <c r="QE115" s="27"/>
      <c r="QF115" s="27"/>
      <c r="QG115" s="27"/>
      <c r="QH115" s="27"/>
      <c r="QI115" s="27"/>
      <c r="QJ115" s="27"/>
      <c r="QK115" s="27"/>
      <c r="QL115" s="27"/>
      <c r="QM115" s="27"/>
      <c r="QN115" s="27"/>
      <c r="QO115" s="27"/>
      <c r="QP115" s="27"/>
      <c r="QQ115" s="27"/>
      <c r="QR115" s="27"/>
      <c r="QS115" s="27"/>
      <c r="QT115" s="27"/>
      <c r="QU115" s="27"/>
      <c r="QV115" s="27"/>
      <c r="QW115" s="27"/>
      <c r="QX115" s="27"/>
      <c r="QY115" s="27"/>
      <c r="QZ115" s="27"/>
      <c r="RA115" s="27"/>
      <c r="RB115" s="27"/>
      <c r="RC115" s="27"/>
      <c r="RD115" s="27"/>
      <c r="RE115" s="27"/>
      <c r="RF115" s="27"/>
      <c r="RG115" s="27"/>
      <c r="RH115" s="27"/>
      <c r="RI115" s="27"/>
      <c r="RJ115" s="27"/>
      <c r="RK115" s="27"/>
      <c r="RL115" s="27"/>
      <c r="RM115" s="27"/>
      <c r="RN115" s="27"/>
      <c r="RO115" s="27"/>
      <c r="RP115" s="27"/>
      <c r="RQ115" s="27"/>
      <c r="RR115" s="27"/>
      <c r="RS115" s="27"/>
      <c r="RT115" s="27"/>
      <c r="RU115" s="27"/>
      <c r="RV115" s="27"/>
      <c r="RW115" s="27"/>
      <c r="RX115" s="27"/>
      <c r="RY115" s="27"/>
      <c r="RZ115" s="27"/>
      <c r="SA115" s="27"/>
      <c r="SB115" s="27"/>
      <c r="SC115" s="27"/>
      <c r="SD115" s="27"/>
      <c r="SE115" s="27"/>
      <c r="SF115" s="27"/>
      <c r="SG115" s="27"/>
      <c r="SH115" s="27"/>
      <c r="SI115" s="27"/>
      <c r="SJ115" s="27"/>
      <c r="SK115" s="27"/>
      <c r="SL115" s="27"/>
      <c r="SM115" s="27"/>
      <c r="SN115" s="27"/>
      <c r="SO115" s="27"/>
      <c r="SP115" s="27"/>
      <c r="SQ115" s="27"/>
      <c r="SR115" s="27"/>
      <c r="SS115" s="27"/>
      <c r="ST115" s="27"/>
      <c r="SU115" s="27"/>
      <c r="SV115" s="27"/>
      <c r="SW115" s="27"/>
      <c r="SX115" s="27"/>
      <c r="SY115" s="27"/>
      <c r="SZ115" s="27"/>
      <c r="TA115" s="27"/>
      <c r="TB115" s="27"/>
      <c r="TC115" s="27"/>
      <c r="TD115" s="27"/>
      <c r="TE115" s="27"/>
      <c r="TF115" s="27"/>
      <c r="TG115" s="27"/>
      <c r="TH115" s="27"/>
      <c r="TI115" s="27"/>
      <c r="TJ115" s="27"/>
      <c r="TK115" s="27"/>
      <c r="TL115" s="27"/>
      <c r="TM115" s="27"/>
      <c r="TN115" s="27"/>
      <c r="TO115" s="27"/>
      <c r="TP115" s="27"/>
      <c r="TQ115" s="27"/>
      <c r="TR115" s="27"/>
      <c r="TS115" s="27"/>
      <c r="TT115" s="27"/>
      <c r="TU115" s="27"/>
      <c r="TV115" s="27"/>
      <c r="TW115" s="27"/>
      <c r="TX115" s="27"/>
      <c r="TY115" s="27"/>
      <c r="TZ115" s="27"/>
      <c r="UA115" s="27"/>
      <c r="UB115" s="27"/>
      <c r="UC115" s="27"/>
      <c r="UD115" s="27"/>
    </row>
    <row r="116" spans="1:550" s="17" customFormat="1" ht="24" customHeight="1" x14ac:dyDescent="0.25">
      <c r="A116" s="67">
        <v>9</v>
      </c>
      <c r="B116" s="73" t="s">
        <v>68</v>
      </c>
      <c r="C116" s="81" t="s">
        <v>11</v>
      </c>
      <c r="D116" s="81" t="s">
        <v>7</v>
      </c>
      <c r="E116" s="52">
        <v>0.66500000000000004</v>
      </c>
      <c r="F116" s="67">
        <v>27</v>
      </c>
      <c r="G116" s="82"/>
      <c r="H116" s="82"/>
      <c r="I116" s="53" t="s">
        <v>75</v>
      </c>
      <c r="J116" s="224"/>
      <c r="K116" s="91"/>
      <c r="L116" s="58"/>
      <c r="M116" s="167"/>
    </row>
    <row r="117" spans="1:550" s="7" customFormat="1" ht="36" customHeight="1" x14ac:dyDescent="0.25">
      <c r="A117" s="67">
        <v>10</v>
      </c>
      <c r="B117" s="73" t="s">
        <v>64</v>
      </c>
      <c r="C117" s="81" t="s">
        <v>8</v>
      </c>
      <c r="D117" s="81"/>
      <c r="E117" s="67">
        <v>8</v>
      </c>
      <c r="F117" s="67"/>
      <c r="G117" s="82"/>
      <c r="H117" s="82"/>
      <c r="I117" s="53" t="s">
        <v>75</v>
      </c>
      <c r="J117" s="224"/>
      <c r="K117" s="91"/>
      <c r="L117" s="58"/>
      <c r="M117" s="2"/>
      <c r="N117" s="1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27"/>
      <c r="JJ117" s="27"/>
      <c r="JK117" s="27"/>
      <c r="JL117" s="27"/>
      <c r="JM117" s="27"/>
      <c r="JN117" s="27"/>
      <c r="JO117" s="27"/>
      <c r="JP117" s="27"/>
      <c r="JQ117" s="27"/>
      <c r="JR117" s="27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7"/>
      <c r="KD117" s="27"/>
      <c r="KE117" s="27"/>
      <c r="KF117" s="27"/>
      <c r="KG117" s="27"/>
      <c r="KH117" s="27"/>
      <c r="KI117" s="27"/>
      <c r="KJ117" s="27"/>
      <c r="KK117" s="27"/>
      <c r="KL117" s="27"/>
      <c r="KM117" s="27"/>
      <c r="KN117" s="27"/>
      <c r="KO117" s="27"/>
      <c r="KP117" s="27"/>
      <c r="KQ117" s="27"/>
      <c r="KR117" s="27"/>
      <c r="KS117" s="27"/>
      <c r="KT117" s="27"/>
      <c r="KU117" s="27"/>
      <c r="KV117" s="27"/>
      <c r="KW117" s="27"/>
      <c r="KX117" s="27"/>
      <c r="KY117" s="27"/>
      <c r="KZ117" s="27"/>
      <c r="LA117" s="27"/>
      <c r="LB117" s="27"/>
      <c r="LC117" s="27"/>
      <c r="LD117" s="27"/>
      <c r="LE117" s="27"/>
      <c r="LF117" s="27"/>
      <c r="LG117" s="27"/>
      <c r="LH117" s="27"/>
      <c r="LI117" s="27"/>
      <c r="LJ117" s="27"/>
      <c r="LK117" s="27"/>
      <c r="LL117" s="27"/>
      <c r="LM117" s="27"/>
      <c r="LN117" s="27"/>
      <c r="LO117" s="27"/>
      <c r="LP117" s="27"/>
      <c r="LQ117" s="27"/>
      <c r="LR117" s="27"/>
      <c r="LS117" s="27"/>
      <c r="LT117" s="27"/>
      <c r="LU117" s="27"/>
      <c r="LV117" s="27"/>
      <c r="LW117" s="27"/>
      <c r="LX117" s="27"/>
      <c r="LY117" s="27"/>
      <c r="LZ117" s="27"/>
      <c r="MA117" s="27"/>
      <c r="MB117" s="27"/>
      <c r="MC117" s="27"/>
      <c r="MD117" s="27"/>
      <c r="ME117" s="27"/>
      <c r="MF117" s="27"/>
      <c r="MG117" s="27"/>
      <c r="MH117" s="27"/>
      <c r="MI117" s="27"/>
      <c r="MJ117" s="27"/>
      <c r="MK117" s="27"/>
      <c r="ML117" s="27"/>
      <c r="MM117" s="27"/>
      <c r="MN117" s="27"/>
      <c r="MO117" s="27"/>
      <c r="MP117" s="27"/>
      <c r="MQ117" s="27"/>
      <c r="MR117" s="27"/>
      <c r="MS117" s="27"/>
      <c r="MT117" s="27"/>
      <c r="MU117" s="27"/>
      <c r="MV117" s="27"/>
      <c r="MW117" s="27"/>
      <c r="MX117" s="27"/>
      <c r="MY117" s="27"/>
      <c r="MZ117" s="27"/>
      <c r="NA117" s="27"/>
      <c r="NB117" s="27"/>
      <c r="NC117" s="27"/>
      <c r="ND117" s="27"/>
      <c r="NE117" s="27"/>
      <c r="NF117" s="27"/>
      <c r="NG117" s="27"/>
      <c r="NH117" s="27"/>
      <c r="NI117" s="27"/>
      <c r="NJ117" s="27"/>
      <c r="NK117" s="27"/>
      <c r="NL117" s="27"/>
      <c r="NM117" s="27"/>
      <c r="NN117" s="27"/>
      <c r="NO117" s="27"/>
      <c r="NP117" s="27"/>
      <c r="NQ117" s="27"/>
      <c r="NR117" s="27"/>
      <c r="NS117" s="27"/>
      <c r="NT117" s="27"/>
      <c r="NU117" s="27"/>
      <c r="NV117" s="27"/>
      <c r="NW117" s="27"/>
      <c r="NX117" s="27"/>
      <c r="NY117" s="27"/>
      <c r="NZ117" s="27"/>
      <c r="OA117" s="27"/>
      <c r="OB117" s="27"/>
      <c r="OC117" s="27"/>
      <c r="OD117" s="27"/>
      <c r="OE117" s="27"/>
      <c r="OF117" s="27"/>
      <c r="OG117" s="27"/>
      <c r="OH117" s="27"/>
      <c r="OI117" s="27"/>
      <c r="OJ117" s="27"/>
      <c r="OK117" s="27"/>
      <c r="OL117" s="27"/>
      <c r="OM117" s="27"/>
      <c r="ON117" s="27"/>
      <c r="OO117" s="27"/>
      <c r="OP117" s="27"/>
      <c r="OQ117" s="27"/>
      <c r="OR117" s="27"/>
      <c r="OS117" s="27"/>
      <c r="OT117" s="27"/>
      <c r="OU117" s="27"/>
      <c r="OV117" s="27"/>
      <c r="OW117" s="27"/>
      <c r="OX117" s="27"/>
      <c r="OY117" s="27"/>
      <c r="OZ117" s="27"/>
      <c r="PA117" s="27"/>
      <c r="PB117" s="27"/>
      <c r="PC117" s="27"/>
      <c r="PD117" s="27"/>
      <c r="PE117" s="27"/>
      <c r="PF117" s="27"/>
      <c r="PG117" s="27"/>
      <c r="PH117" s="27"/>
      <c r="PI117" s="27"/>
      <c r="PJ117" s="27"/>
      <c r="PK117" s="27"/>
      <c r="PL117" s="27"/>
      <c r="PM117" s="27"/>
      <c r="PN117" s="27"/>
      <c r="PO117" s="27"/>
      <c r="PP117" s="27"/>
      <c r="PQ117" s="27"/>
      <c r="PR117" s="27"/>
      <c r="PS117" s="27"/>
      <c r="PT117" s="27"/>
      <c r="PU117" s="27"/>
      <c r="PV117" s="27"/>
      <c r="PW117" s="27"/>
      <c r="PX117" s="27"/>
      <c r="PY117" s="27"/>
      <c r="PZ117" s="27"/>
      <c r="QA117" s="27"/>
      <c r="QB117" s="27"/>
      <c r="QC117" s="27"/>
      <c r="QD117" s="27"/>
      <c r="QE117" s="27"/>
      <c r="QF117" s="27"/>
      <c r="QG117" s="27"/>
      <c r="QH117" s="27"/>
      <c r="QI117" s="27"/>
      <c r="QJ117" s="27"/>
      <c r="QK117" s="27"/>
      <c r="QL117" s="27"/>
      <c r="QM117" s="27"/>
      <c r="QN117" s="27"/>
      <c r="QO117" s="27"/>
      <c r="QP117" s="27"/>
      <c r="QQ117" s="27"/>
      <c r="QR117" s="27"/>
      <c r="QS117" s="27"/>
      <c r="QT117" s="27"/>
      <c r="QU117" s="27"/>
      <c r="QV117" s="27"/>
      <c r="QW117" s="27"/>
      <c r="QX117" s="27"/>
      <c r="QY117" s="27"/>
      <c r="QZ117" s="27"/>
      <c r="RA117" s="27"/>
      <c r="RB117" s="27"/>
      <c r="RC117" s="27"/>
      <c r="RD117" s="27"/>
      <c r="RE117" s="27"/>
      <c r="RF117" s="27"/>
      <c r="RG117" s="27"/>
      <c r="RH117" s="27"/>
      <c r="RI117" s="27"/>
      <c r="RJ117" s="27"/>
      <c r="RK117" s="27"/>
      <c r="RL117" s="27"/>
      <c r="RM117" s="27"/>
      <c r="RN117" s="27"/>
      <c r="RO117" s="27"/>
      <c r="RP117" s="27"/>
      <c r="RQ117" s="27"/>
      <c r="RR117" s="27"/>
      <c r="RS117" s="27"/>
      <c r="RT117" s="27"/>
      <c r="RU117" s="27"/>
      <c r="RV117" s="27"/>
      <c r="RW117" s="27"/>
      <c r="RX117" s="27"/>
      <c r="RY117" s="27"/>
      <c r="RZ117" s="27"/>
      <c r="SA117" s="27"/>
      <c r="SB117" s="27"/>
      <c r="SC117" s="27"/>
      <c r="SD117" s="27"/>
      <c r="SE117" s="27"/>
      <c r="SF117" s="27"/>
      <c r="SG117" s="27"/>
      <c r="SH117" s="27"/>
      <c r="SI117" s="27"/>
      <c r="SJ117" s="27"/>
      <c r="SK117" s="27"/>
      <c r="SL117" s="27"/>
      <c r="SM117" s="27"/>
      <c r="SN117" s="27"/>
      <c r="SO117" s="27"/>
      <c r="SP117" s="27"/>
      <c r="SQ117" s="27"/>
      <c r="SR117" s="27"/>
      <c r="SS117" s="27"/>
      <c r="ST117" s="27"/>
      <c r="SU117" s="27"/>
      <c r="SV117" s="27"/>
      <c r="SW117" s="27"/>
      <c r="SX117" s="27"/>
      <c r="SY117" s="27"/>
      <c r="SZ117" s="27"/>
      <c r="TA117" s="27"/>
      <c r="TB117" s="27"/>
      <c r="TC117" s="27"/>
      <c r="TD117" s="27"/>
      <c r="TE117" s="27"/>
      <c r="TF117" s="27"/>
      <c r="TG117" s="27"/>
      <c r="TH117" s="27"/>
      <c r="TI117" s="27"/>
      <c r="TJ117" s="27"/>
      <c r="TK117" s="27"/>
      <c r="TL117" s="27"/>
      <c r="TM117" s="27"/>
      <c r="TN117" s="27"/>
      <c r="TO117" s="27"/>
      <c r="TP117" s="27"/>
      <c r="TQ117" s="27"/>
      <c r="TR117" s="27"/>
      <c r="TS117" s="27"/>
      <c r="TT117" s="27"/>
      <c r="TU117" s="27"/>
      <c r="TV117" s="27"/>
      <c r="TW117" s="27"/>
      <c r="TX117" s="27"/>
      <c r="TY117" s="27"/>
      <c r="TZ117" s="27"/>
      <c r="UA117" s="27"/>
      <c r="UB117" s="27"/>
      <c r="UC117" s="27"/>
      <c r="UD117" s="27"/>
    </row>
    <row r="118" spans="1:550" s="1" customFormat="1" ht="24" customHeight="1" x14ac:dyDescent="0.25">
      <c r="A118" s="81">
        <v>11</v>
      </c>
      <c r="B118" s="73" t="s">
        <v>65</v>
      </c>
      <c r="C118" s="81" t="s">
        <v>8</v>
      </c>
      <c r="D118" s="81"/>
      <c r="E118" s="67">
        <v>5</v>
      </c>
      <c r="F118" s="67"/>
      <c r="G118" s="82"/>
      <c r="H118" s="82"/>
      <c r="I118" s="53" t="s">
        <v>75</v>
      </c>
      <c r="J118" s="224"/>
      <c r="K118" s="91"/>
      <c r="L118" s="58"/>
      <c r="M118" s="2"/>
    </row>
    <row r="119" spans="1:550" s="17" customFormat="1" ht="24" customHeight="1" x14ac:dyDescent="0.25">
      <c r="A119" s="67">
        <v>12</v>
      </c>
      <c r="B119" s="73" t="s">
        <v>66</v>
      </c>
      <c r="C119" s="81" t="s">
        <v>8</v>
      </c>
      <c r="D119" s="81"/>
      <c r="E119" s="67">
        <v>10</v>
      </c>
      <c r="F119" s="67"/>
      <c r="G119" s="82"/>
      <c r="H119" s="82"/>
      <c r="I119" s="53" t="s">
        <v>75</v>
      </c>
      <c r="J119" s="224"/>
      <c r="K119" s="91"/>
      <c r="L119" s="58"/>
      <c r="M119" s="167"/>
    </row>
    <row r="120" spans="1:550" s="27" customFormat="1" ht="21.75" customHeight="1" x14ac:dyDescent="0.3">
      <c r="A120" s="241" t="s">
        <v>152</v>
      </c>
      <c r="B120" s="241"/>
      <c r="C120" s="88" t="s">
        <v>6</v>
      </c>
      <c r="D120" s="88" t="s">
        <v>7</v>
      </c>
      <c r="E120" s="92">
        <f>E112+E113+E114+E115+E116</f>
        <v>5.2080000000000002</v>
      </c>
      <c r="F120" s="89">
        <f>F112+F113+F114+F115+F116</f>
        <v>76</v>
      </c>
      <c r="G120" s="90"/>
      <c r="H120" s="90"/>
      <c r="I120" s="93"/>
      <c r="J120" s="161"/>
      <c r="K120" s="94"/>
      <c r="L120" s="95"/>
      <c r="M120" s="2"/>
      <c r="N120" s="1"/>
    </row>
    <row r="121" spans="1:550" s="1" customFormat="1" ht="24" customHeight="1" x14ac:dyDescent="0.25">
      <c r="A121" s="226" t="s">
        <v>70</v>
      </c>
      <c r="B121" s="226"/>
      <c r="C121" s="88" t="s">
        <v>6</v>
      </c>
      <c r="D121" s="31" t="s">
        <v>53</v>
      </c>
      <c r="E121" s="92">
        <f>E108+E109+E110+E111</f>
        <v>2.9279999999999999</v>
      </c>
      <c r="F121" s="89">
        <f>F108+F109+F110+F111</f>
        <v>16</v>
      </c>
      <c r="G121" s="90"/>
      <c r="H121" s="90"/>
      <c r="I121" s="93"/>
      <c r="J121" s="161"/>
      <c r="K121" s="94"/>
      <c r="L121" s="95"/>
      <c r="M121" s="2"/>
    </row>
    <row r="122" spans="1:550" s="1" customFormat="1" ht="24" customHeight="1" x14ac:dyDescent="0.25">
      <c r="A122" s="205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"/>
    </row>
    <row r="123" spans="1:550" s="17" customFormat="1" ht="18" customHeight="1" x14ac:dyDescent="0.25">
      <c r="A123" s="217" t="s">
        <v>132</v>
      </c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167"/>
    </row>
    <row r="124" spans="1:550" s="7" customFormat="1" ht="25.5" customHeight="1" x14ac:dyDescent="0.3">
      <c r="A124" s="81">
        <v>1</v>
      </c>
      <c r="B124" s="206" t="s">
        <v>92</v>
      </c>
      <c r="C124" s="81" t="s">
        <v>8</v>
      </c>
      <c r="D124" s="81">
        <v>1</v>
      </c>
      <c r="E124" s="96"/>
      <c r="F124" s="159"/>
      <c r="G124" s="97"/>
      <c r="H124" s="97"/>
      <c r="I124" s="53" t="s">
        <v>75</v>
      </c>
      <c r="J124" s="224" t="s">
        <v>149</v>
      </c>
      <c r="K124" s="53"/>
      <c r="L124" s="98" t="s">
        <v>93</v>
      </c>
      <c r="M124" s="2"/>
      <c r="N124" s="1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7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7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7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7"/>
      <c r="MV124" s="27"/>
      <c r="MW124" s="27"/>
      <c r="MX124" s="27"/>
      <c r="MY124" s="27"/>
      <c r="MZ124" s="27"/>
      <c r="NA124" s="27"/>
      <c r="NB124" s="27"/>
      <c r="NC124" s="27"/>
      <c r="ND124" s="27"/>
      <c r="NE124" s="27"/>
      <c r="NF124" s="27"/>
      <c r="NG124" s="27"/>
      <c r="NH124" s="27"/>
      <c r="NI124" s="27"/>
      <c r="NJ124" s="27"/>
      <c r="NK124" s="27"/>
      <c r="NL124" s="27"/>
      <c r="NM124" s="27"/>
      <c r="NN124" s="27"/>
      <c r="NO124" s="27"/>
      <c r="NP124" s="27"/>
      <c r="NQ124" s="27"/>
      <c r="NR124" s="27"/>
      <c r="NS124" s="27"/>
      <c r="NT124" s="27"/>
      <c r="NU124" s="27"/>
      <c r="NV124" s="27"/>
      <c r="NW124" s="27"/>
      <c r="NX124" s="27"/>
      <c r="NY124" s="27"/>
      <c r="NZ124" s="27"/>
      <c r="OA124" s="27"/>
      <c r="OB124" s="27"/>
      <c r="OC124" s="27"/>
      <c r="OD124" s="27"/>
      <c r="OE124" s="27"/>
      <c r="OF124" s="27"/>
      <c r="OG124" s="27"/>
      <c r="OH124" s="27"/>
      <c r="OI124" s="27"/>
      <c r="OJ124" s="27"/>
      <c r="OK124" s="27"/>
      <c r="OL124" s="27"/>
      <c r="OM124" s="27"/>
      <c r="ON124" s="27"/>
      <c r="OO124" s="27"/>
      <c r="OP124" s="27"/>
      <c r="OQ124" s="27"/>
      <c r="OR124" s="27"/>
      <c r="OS124" s="27"/>
      <c r="OT124" s="27"/>
      <c r="OU124" s="27"/>
      <c r="OV124" s="27"/>
      <c r="OW124" s="27"/>
      <c r="OX124" s="27"/>
      <c r="OY124" s="27"/>
      <c r="OZ124" s="27"/>
      <c r="PA124" s="27"/>
      <c r="PB124" s="27"/>
      <c r="PC124" s="27"/>
      <c r="PD124" s="27"/>
      <c r="PE124" s="27"/>
      <c r="PF124" s="27"/>
      <c r="PG124" s="27"/>
      <c r="PH124" s="27"/>
      <c r="PI124" s="27"/>
      <c r="PJ124" s="27"/>
      <c r="PK124" s="27"/>
      <c r="PL124" s="27"/>
      <c r="PM124" s="27"/>
      <c r="PN124" s="27"/>
      <c r="PO124" s="27"/>
      <c r="PP124" s="27"/>
      <c r="PQ124" s="27"/>
      <c r="PR124" s="27"/>
      <c r="PS124" s="27"/>
      <c r="PT124" s="27"/>
      <c r="PU124" s="27"/>
      <c r="PV124" s="27"/>
      <c r="PW124" s="27"/>
      <c r="PX124" s="27"/>
      <c r="PY124" s="27"/>
      <c r="PZ124" s="27"/>
      <c r="QA124" s="27"/>
      <c r="QB124" s="27"/>
      <c r="QC124" s="27"/>
      <c r="QD124" s="27"/>
      <c r="QE124" s="27"/>
      <c r="QF124" s="27"/>
      <c r="QG124" s="27"/>
      <c r="QH124" s="27"/>
      <c r="QI124" s="27"/>
      <c r="QJ124" s="27"/>
      <c r="QK124" s="27"/>
      <c r="QL124" s="27"/>
      <c r="QM124" s="27"/>
      <c r="QN124" s="27"/>
      <c r="QO124" s="27"/>
      <c r="QP124" s="27"/>
      <c r="QQ124" s="27"/>
      <c r="QR124" s="27"/>
      <c r="QS124" s="27"/>
      <c r="QT124" s="27"/>
      <c r="QU124" s="27"/>
      <c r="QV124" s="27"/>
      <c r="QW124" s="27"/>
      <c r="QX124" s="27"/>
      <c r="QY124" s="27"/>
      <c r="QZ124" s="27"/>
      <c r="RA124" s="27"/>
      <c r="RB124" s="27"/>
      <c r="RC124" s="27"/>
      <c r="RD124" s="27"/>
      <c r="RE124" s="27"/>
      <c r="RF124" s="27"/>
      <c r="RG124" s="27"/>
      <c r="RH124" s="27"/>
      <c r="RI124" s="27"/>
      <c r="RJ124" s="27"/>
      <c r="RK124" s="27"/>
      <c r="RL124" s="27"/>
      <c r="RM124" s="27"/>
      <c r="RN124" s="27"/>
      <c r="RO124" s="27"/>
      <c r="RP124" s="27"/>
      <c r="RQ124" s="27"/>
      <c r="RR124" s="27"/>
      <c r="RS124" s="27"/>
      <c r="RT124" s="27"/>
      <c r="RU124" s="27"/>
      <c r="RV124" s="27"/>
      <c r="RW124" s="27"/>
      <c r="RX124" s="27"/>
      <c r="RY124" s="27"/>
      <c r="RZ124" s="27"/>
      <c r="SA124" s="27"/>
      <c r="SB124" s="27"/>
      <c r="SC124" s="27"/>
      <c r="SD124" s="27"/>
      <c r="SE124" s="27"/>
      <c r="SF124" s="27"/>
      <c r="SG124" s="27"/>
      <c r="SH124" s="27"/>
      <c r="SI124" s="27"/>
      <c r="SJ124" s="27"/>
      <c r="SK124" s="27"/>
      <c r="SL124" s="27"/>
      <c r="SM124" s="27"/>
      <c r="SN124" s="27"/>
      <c r="SO124" s="27"/>
      <c r="SP124" s="27"/>
      <c r="SQ124" s="27"/>
      <c r="SR124" s="27"/>
      <c r="SS124" s="27"/>
      <c r="ST124" s="27"/>
      <c r="SU124" s="27"/>
      <c r="SV124" s="27"/>
      <c r="SW124" s="27"/>
      <c r="SX124" s="27"/>
      <c r="SY124" s="27"/>
      <c r="SZ124" s="27"/>
      <c r="TA124" s="27"/>
      <c r="TB124" s="27"/>
      <c r="TC124" s="27"/>
      <c r="TD124" s="27"/>
      <c r="TE124" s="27"/>
      <c r="TF124" s="27"/>
      <c r="TG124" s="27"/>
      <c r="TH124" s="27"/>
      <c r="TI124" s="27"/>
      <c r="TJ124" s="27"/>
      <c r="TK124" s="27"/>
      <c r="TL124" s="27"/>
      <c r="TM124" s="27"/>
      <c r="TN124" s="27"/>
      <c r="TO124" s="27"/>
      <c r="TP124" s="27"/>
      <c r="TQ124" s="27"/>
      <c r="TR124" s="27"/>
      <c r="TS124" s="27"/>
      <c r="TT124" s="27"/>
      <c r="TU124" s="27"/>
      <c r="TV124" s="27"/>
      <c r="TW124" s="27"/>
      <c r="TX124" s="27"/>
      <c r="TY124" s="27"/>
      <c r="TZ124" s="27"/>
      <c r="UA124" s="27"/>
      <c r="UB124" s="27"/>
      <c r="UC124" s="27"/>
      <c r="UD124" s="27"/>
    </row>
    <row r="125" spans="1:550" s="7" customFormat="1" ht="26.25" customHeight="1" x14ac:dyDescent="0.25">
      <c r="A125" s="81">
        <v>2</v>
      </c>
      <c r="B125" s="73" t="s">
        <v>83</v>
      </c>
      <c r="C125" s="81" t="s">
        <v>8</v>
      </c>
      <c r="D125" s="81">
        <v>24</v>
      </c>
      <c r="E125" s="159"/>
      <c r="F125" s="159"/>
      <c r="G125" s="97"/>
      <c r="H125" s="97"/>
      <c r="I125" s="53" t="s">
        <v>75</v>
      </c>
      <c r="J125" s="224"/>
      <c r="K125" s="53"/>
      <c r="L125" s="98" t="s">
        <v>93</v>
      </c>
      <c r="M125" s="2"/>
      <c r="N125" s="1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  <c r="JD125" s="27"/>
      <c r="JE125" s="27"/>
      <c r="JF125" s="27"/>
      <c r="JG125" s="27"/>
      <c r="JH125" s="27"/>
      <c r="JI125" s="27"/>
      <c r="JJ125" s="27"/>
      <c r="JK125" s="27"/>
      <c r="JL125" s="27"/>
      <c r="JM125" s="27"/>
      <c r="JN125" s="27"/>
      <c r="JO125" s="27"/>
      <c r="JP125" s="27"/>
      <c r="JQ125" s="27"/>
      <c r="JR125" s="27"/>
      <c r="JS125" s="27"/>
      <c r="JT125" s="27"/>
      <c r="JU125" s="27"/>
      <c r="JV125" s="27"/>
      <c r="JW125" s="27"/>
      <c r="JX125" s="27"/>
      <c r="JY125" s="27"/>
      <c r="JZ125" s="27"/>
      <c r="KA125" s="27"/>
      <c r="KB125" s="27"/>
      <c r="KC125" s="27"/>
      <c r="KD125" s="27"/>
      <c r="KE125" s="27"/>
      <c r="KF125" s="27"/>
      <c r="KG125" s="27"/>
      <c r="KH125" s="27"/>
      <c r="KI125" s="27"/>
      <c r="KJ125" s="27"/>
      <c r="KK125" s="27"/>
      <c r="KL125" s="27"/>
      <c r="KM125" s="27"/>
      <c r="KN125" s="27"/>
      <c r="KO125" s="27"/>
      <c r="KP125" s="27"/>
      <c r="KQ125" s="27"/>
      <c r="KR125" s="27"/>
      <c r="KS125" s="27"/>
      <c r="KT125" s="27"/>
      <c r="KU125" s="27"/>
      <c r="KV125" s="27"/>
      <c r="KW125" s="27"/>
      <c r="KX125" s="27"/>
      <c r="KY125" s="27"/>
      <c r="KZ125" s="27"/>
      <c r="LA125" s="27"/>
      <c r="LB125" s="27"/>
      <c r="LC125" s="27"/>
      <c r="LD125" s="27"/>
      <c r="LE125" s="27"/>
      <c r="LF125" s="27"/>
      <c r="LG125" s="27"/>
      <c r="LH125" s="27"/>
      <c r="LI125" s="27"/>
      <c r="LJ125" s="27"/>
      <c r="LK125" s="27"/>
      <c r="LL125" s="27"/>
      <c r="LM125" s="27"/>
      <c r="LN125" s="27"/>
      <c r="LO125" s="27"/>
      <c r="LP125" s="27"/>
      <c r="LQ125" s="27"/>
      <c r="LR125" s="27"/>
      <c r="LS125" s="27"/>
      <c r="LT125" s="27"/>
      <c r="LU125" s="27"/>
      <c r="LV125" s="27"/>
      <c r="LW125" s="27"/>
      <c r="LX125" s="27"/>
      <c r="LY125" s="27"/>
      <c r="LZ125" s="27"/>
      <c r="MA125" s="27"/>
      <c r="MB125" s="27"/>
      <c r="MC125" s="27"/>
      <c r="MD125" s="27"/>
      <c r="ME125" s="27"/>
      <c r="MF125" s="27"/>
      <c r="MG125" s="27"/>
      <c r="MH125" s="27"/>
      <c r="MI125" s="27"/>
      <c r="MJ125" s="27"/>
      <c r="MK125" s="27"/>
      <c r="ML125" s="27"/>
      <c r="MM125" s="27"/>
      <c r="MN125" s="27"/>
      <c r="MO125" s="27"/>
      <c r="MP125" s="27"/>
      <c r="MQ125" s="27"/>
      <c r="MR125" s="27"/>
      <c r="MS125" s="27"/>
      <c r="MT125" s="27"/>
      <c r="MU125" s="27"/>
      <c r="MV125" s="27"/>
      <c r="MW125" s="27"/>
      <c r="MX125" s="27"/>
      <c r="MY125" s="27"/>
      <c r="MZ125" s="27"/>
      <c r="NA125" s="27"/>
      <c r="NB125" s="27"/>
      <c r="NC125" s="27"/>
      <c r="ND125" s="27"/>
      <c r="NE125" s="27"/>
      <c r="NF125" s="27"/>
      <c r="NG125" s="27"/>
      <c r="NH125" s="27"/>
      <c r="NI125" s="27"/>
      <c r="NJ125" s="27"/>
      <c r="NK125" s="27"/>
      <c r="NL125" s="27"/>
      <c r="NM125" s="27"/>
      <c r="NN125" s="27"/>
      <c r="NO125" s="27"/>
      <c r="NP125" s="27"/>
      <c r="NQ125" s="27"/>
      <c r="NR125" s="27"/>
      <c r="NS125" s="27"/>
      <c r="NT125" s="27"/>
      <c r="NU125" s="27"/>
      <c r="NV125" s="27"/>
      <c r="NW125" s="27"/>
      <c r="NX125" s="27"/>
      <c r="NY125" s="27"/>
      <c r="NZ125" s="27"/>
      <c r="OA125" s="27"/>
      <c r="OB125" s="27"/>
      <c r="OC125" s="27"/>
      <c r="OD125" s="27"/>
      <c r="OE125" s="27"/>
      <c r="OF125" s="27"/>
      <c r="OG125" s="27"/>
      <c r="OH125" s="27"/>
      <c r="OI125" s="27"/>
      <c r="OJ125" s="27"/>
      <c r="OK125" s="27"/>
      <c r="OL125" s="27"/>
      <c r="OM125" s="27"/>
      <c r="ON125" s="27"/>
      <c r="OO125" s="27"/>
      <c r="OP125" s="27"/>
      <c r="OQ125" s="27"/>
      <c r="OR125" s="27"/>
      <c r="OS125" s="27"/>
      <c r="OT125" s="27"/>
      <c r="OU125" s="27"/>
      <c r="OV125" s="27"/>
      <c r="OW125" s="27"/>
      <c r="OX125" s="27"/>
      <c r="OY125" s="27"/>
      <c r="OZ125" s="27"/>
      <c r="PA125" s="27"/>
      <c r="PB125" s="27"/>
      <c r="PC125" s="27"/>
      <c r="PD125" s="27"/>
      <c r="PE125" s="27"/>
      <c r="PF125" s="27"/>
      <c r="PG125" s="27"/>
      <c r="PH125" s="27"/>
      <c r="PI125" s="27"/>
      <c r="PJ125" s="27"/>
      <c r="PK125" s="27"/>
      <c r="PL125" s="27"/>
      <c r="PM125" s="27"/>
      <c r="PN125" s="27"/>
      <c r="PO125" s="27"/>
      <c r="PP125" s="27"/>
      <c r="PQ125" s="27"/>
      <c r="PR125" s="27"/>
      <c r="PS125" s="27"/>
      <c r="PT125" s="27"/>
      <c r="PU125" s="27"/>
      <c r="PV125" s="27"/>
      <c r="PW125" s="27"/>
      <c r="PX125" s="27"/>
      <c r="PY125" s="27"/>
      <c r="PZ125" s="27"/>
      <c r="QA125" s="27"/>
      <c r="QB125" s="27"/>
      <c r="QC125" s="27"/>
      <c r="QD125" s="27"/>
      <c r="QE125" s="27"/>
      <c r="QF125" s="27"/>
      <c r="QG125" s="27"/>
      <c r="QH125" s="27"/>
      <c r="QI125" s="27"/>
      <c r="QJ125" s="27"/>
      <c r="QK125" s="27"/>
      <c r="QL125" s="27"/>
      <c r="QM125" s="27"/>
      <c r="QN125" s="27"/>
      <c r="QO125" s="27"/>
      <c r="QP125" s="27"/>
      <c r="QQ125" s="27"/>
      <c r="QR125" s="27"/>
      <c r="QS125" s="27"/>
      <c r="QT125" s="27"/>
      <c r="QU125" s="27"/>
      <c r="QV125" s="27"/>
      <c r="QW125" s="27"/>
      <c r="QX125" s="27"/>
      <c r="QY125" s="27"/>
      <c r="QZ125" s="27"/>
      <c r="RA125" s="27"/>
      <c r="RB125" s="27"/>
      <c r="RC125" s="27"/>
      <c r="RD125" s="27"/>
      <c r="RE125" s="27"/>
      <c r="RF125" s="27"/>
      <c r="RG125" s="27"/>
      <c r="RH125" s="27"/>
      <c r="RI125" s="27"/>
      <c r="RJ125" s="27"/>
      <c r="RK125" s="27"/>
      <c r="RL125" s="27"/>
      <c r="RM125" s="27"/>
      <c r="RN125" s="27"/>
      <c r="RO125" s="27"/>
      <c r="RP125" s="27"/>
      <c r="RQ125" s="27"/>
      <c r="RR125" s="27"/>
      <c r="RS125" s="27"/>
      <c r="RT125" s="27"/>
      <c r="RU125" s="27"/>
      <c r="RV125" s="27"/>
      <c r="RW125" s="27"/>
      <c r="RX125" s="27"/>
      <c r="RY125" s="27"/>
      <c r="RZ125" s="27"/>
      <c r="SA125" s="27"/>
      <c r="SB125" s="27"/>
      <c r="SC125" s="27"/>
      <c r="SD125" s="27"/>
      <c r="SE125" s="27"/>
      <c r="SF125" s="27"/>
      <c r="SG125" s="27"/>
      <c r="SH125" s="27"/>
      <c r="SI125" s="27"/>
      <c r="SJ125" s="27"/>
      <c r="SK125" s="27"/>
      <c r="SL125" s="27"/>
      <c r="SM125" s="27"/>
      <c r="SN125" s="27"/>
      <c r="SO125" s="27"/>
      <c r="SP125" s="27"/>
      <c r="SQ125" s="27"/>
      <c r="SR125" s="27"/>
      <c r="SS125" s="27"/>
      <c r="ST125" s="27"/>
      <c r="SU125" s="27"/>
      <c r="SV125" s="27"/>
      <c r="SW125" s="27"/>
      <c r="SX125" s="27"/>
      <c r="SY125" s="27"/>
      <c r="SZ125" s="27"/>
      <c r="TA125" s="27"/>
      <c r="TB125" s="27"/>
      <c r="TC125" s="27"/>
      <c r="TD125" s="27"/>
      <c r="TE125" s="27"/>
      <c r="TF125" s="27"/>
      <c r="TG125" s="27"/>
      <c r="TH125" s="27"/>
      <c r="TI125" s="27"/>
      <c r="TJ125" s="27"/>
      <c r="TK125" s="27"/>
      <c r="TL125" s="27"/>
      <c r="TM125" s="27"/>
      <c r="TN125" s="27"/>
      <c r="TO125" s="27"/>
      <c r="TP125" s="27"/>
      <c r="TQ125" s="27"/>
      <c r="TR125" s="27"/>
      <c r="TS125" s="27"/>
      <c r="TT125" s="27"/>
      <c r="TU125" s="27"/>
      <c r="TV125" s="27"/>
      <c r="TW125" s="27"/>
      <c r="TX125" s="27"/>
      <c r="TY125" s="27"/>
      <c r="TZ125" s="27"/>
      <c r="UA125" s="27"/>
      <c r="UB125" s="27"/>
      <c r="UC125" s="27"/>
      <c r="UD125" s="27"/>
    </row>
    <row r="126" spans="1:550" s="7" customFormat="1" ht="21.75" customHeight="1" x14ac:dyDescent="0.25">
      <c r="A126" s="81">
        <v>3</v>
      </c>
      <c r="B126" s="73" t="s">
        <v>84</v>
      </c>
      <c r="C126" s="81" t="s">
        <v>8</v>
      </c>
      <c r="D126" s="81">
        <v>12</v>
      </c>
      <c r="E126" s="159"/>
      <c r="F126" s="159"/>
      <c r="G126" s="97"/>
      <c r="H126" s="97"/>
      <c r="I126" s="53" t="s">
        <v>75</v>
      </c>
      <c r="J126" s="224"/>
      <c r="K126" s="53"/>
      <c r="L126" s="98" t="s">
        <v>93</v>
      </c>
      <c r="M126" s="2"/>
      <c r="N126" s="1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7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7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7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7"/>
      <c r="MV126" s="27"/>
      <c r="MW126" s="27"/>
      <c r="MX126" s="27"/>
      <c r="MY126" s="27"/>
      <c r="MZ126" s="27"/>
      <c r="NA126" s="27"/>
      <c r="NB126" s="27"/>
      <c r="NC126" s="27"/>
      <c r="ND126" s="27"/>
      <c r="NE126" s="27"/>
      <c r="NF126" s="27"/>
      <c r="NG126" s="27"/>
      <c r="NH126" s="27"/>
      <c r="NI126" s="27"/>
      <c r="NJ126" s="27"/>
      <c r="NK126" s="27"/>
      <c r="NL126" s="27"/>
      <c r="NM126" s="27"/>
      <c r="NN126" s="27"/>
      <c r="NO126" s="27"/>
      <c r="NP126" s="27"/>
      <c r="NQ126" s="27"/>
      <c r="NR126" s="27"/>
      <c r="NS126" s="27"/>
      <c r="NT126" s="27"/>
      <c r="NU126" s="27"/>
      <c r="NV126" s="27"/>
      <c r="NW126" s="27"/>
      <c r="NX126" s="27"/>
      <c r="NY126" s="27"/>
      <c r="NZ126" s="27"/>
      <c r="OA126" s="27"/>
      <c r="OB126" s="27"/>
      <c r="OC126" s="27"/>
      <c r="OD126" s="27"/>
      <c r="OE126" s="27"/>
      <c r="OF126" s="27"/>
      <c r="OG126" s="27"/>
      <c r="OH126" s="27"/>
      <c r="OI126" s="27"/>
      <c r="OJ126" s="27"/>
      <c r="OK126" s="27"/>
      <c r="OL126" s="27"/>
      <c r="OM126" s="27"/>
      <c r="ON126" s="27"/>
      <c r="OO126" s="27"/>
      <c r="OP126" s="27"/>
      <c r="OQ126" s="27"/>
      <c r="OR126" s="27"/>
      <c r="OS126" s="27"/>
      <c r="OT126" s="27"/>
      <c r="OU126" s="27"/>
      <c r="OV126" s="27"/>
      <c r="OW126" s="27"/>
      <c r="OX126" s="27"/>
      <c r="OY126" s="27"/>
      <c r="OZ126" s="27"/>
      <c r="PA126" s="27"/>
      <c r="PB126" s="27"/>
      <c r="PC126" s="27"/>
      <c r="PD126" s="27"/>
      <c r="PE126" s="27"/>
      <c r="PF126" s="27"/>
      <c r="PG126" s="27"/>
      <c r="PH126" s="27"/>
      <c r="PI126" s="27"/>
      <c r="PJ126" s="27"/>
      <c r="PK126" s="27"/>
      <c r="PL126" s="27"/>
      <c r="PM126" s="27"/>
      <c r="PN126" s="27"/>
      <c r="PO126" s="27"/>
      <c r="PP126" s="27"/>
      <c r="PQ126" s="27"/>
      <c r="PR126" s="27"/>
      <c r="PS126" s="27"/>
      <c r="PT126" s="27"/>
      <c r="PU126" s="27"/>
      <c r="PV126" s="27"/>
      <c r="PW126" s="27"/>
      <c r="PX126" s="27"/>
      <c r="PY126" s="27"/>
      <c r="PZ126" s="27"/>
      <c r="QA126" s="27"/>
      <c r="QB126" s="27"/>
      <c r="QC126" s="27"/>
      <c r="QD126" s="27"/>
      <c r="QE126" s="27"/>
      <c r="QF126" s="27"/>
      <c r="QG126" s="27"/>
      <c r="QH126" s="27"/>
      <c r="QI126" s="27"/>
      <c r="QJ126" s="27"/>
      <c r="QK126" s="27"/>
      <c r="QL126" s="27"/>
      <c r="QM126" s="27"/>
      <c r="QN126" s="27"/>
      <c r="QO126" s="27"/>
      <c r="QP126" s="27"/>
      <c r="QQ126" s="27"/>
      <c r="QR126" s="27"/>
      <c r="QS126" s="27"/>
      <c r="QT126" s="27"/>
      <c r="QU126" s="27"/>
      <c r="QV126" s="27"/>
      <c r="QW126" s="27"/>
      <c r="QX126" s="27"/>
      <c r="QY126" s="27"/>
      <c r="QZ126" s="27"/>
      <c r="RA126" s="27"/>
      <c r="RB126" s="27"/>
      <c r="RC126" s="27"/>
      <c r="RD126" s="27"/>
      <c r="RE126" s="27"/>
      <c r="RF126" s="27"/>
      <c r="RG126" s="27"/>
      <c r="RH126" s="27"/>
      <c r="RI126" s="27"/>
      <c r="RJ126" s="27"/>
      <c r="RK126" s="27"/>
      <c r="RL126" s="27"/>
      <c r="RM126" s="27"/>
      <c r="RN126" s="27"/>
      <c r="RO126" s="27"/>
      <c r="RP126" s="27"/>
      <c r="RQ126" s="27"/>
      <c r="RR126" s="27"/>
      <c r="RS126" s="27"/>
      <c r="RT126" s="27"/>
      <c r="RU126" s="27"/>
      <c r="RV126" s="27"/>
      <c r="RW126" s="27"/>
      <c r="RX126" s="27"/>
      <c r="RY126" s="27"/>
      <c r="RZ126" s="27"/>
      <c r="SA126" s="27"/>
      <c r="SB126" s="27"/>
      <c r="SC126" s="27"/>
      <c r="SD126" s="27"/>
      <c r="SE126" s="27"/>
      <c r="SF126" s="27"/>
      <c r="SG126" s="27"/>
      <c r="SH126" s="27"/>
      <c r="SI126" s="27"/>
      <c r="SJ126" s="27"/>
      <c r="SK126" s="27"/>
      <c r="SL126" s="27"/>
      <c r="SM126" s="27"/>
      <c r="SN126" s="27"/>
      <c r="SO126" s="27"/>
      <c r="SP126" s="27"/>
      <c r="SQ126" s="27"/>
      <c r="SR126" s="27"/>
      <c r="SS126" s="27"/>
      <c r="ST126" s="27"/>
      <c r="SU126" s="27"/>
      <c r="SV126" s="27"/>
      <c r="SW126" s="27"/>
      <c r="SX126" s="27"/>
      <c r="SY126" s="27"/>
      <c r="SZ126" s="27"/>
      <c r="TA126" s="27"/>
      <c r="TB126" s="27"/>
      <c r="TC126" s="27"/>
      <c r="TD126" s="27"/>
      <c r="TE126" s="27"/>
      <c r="TF126" s="27"/>
      <c r="TG126" s="27"/>
      <c r="TH126" s="27"/>
      <c r="TI126" s="27"/>
      <c r="TJ126" s="27"/>
      <c r="TK126" s="27"/>
      <c r="TL126" s="27"/>
      <c r="TM126" s="27"/>
      <c r="TN126" s="27"/>
      <c r="TO126" s="27"/>
      <c r="TP126" s="27"/>
      <c r="TQ126" s="27"/>
      <c r="TR126" s="27"/>
      <c r="TS126" s="27"/>
      <c r="TT126" s="27"/>
      <c r="TU126" s="27"/>
      <c r="TV126" s="27"/>
      <c r="TW126" s="27"/>
      <c r="TX126" s="27"/>
      <c r="TY126" s="27"/>
      <c r="TZ126" s="27"/>
      <c r="UA126" s="27"/>
      <c r="UB126" s="27"/>
      <c r="UC126" s="27"/>
      <c r="UD126" s="27"/>
    </row>
    <row r="127" spans="1:550" s="7" customFormat="1" ht="23.25" customHeight="1" x14ac:dyDescent="0.25">
      <c r="A127" s="81">
        <v>4</v>
      </c>
      <c r="B127" s="73" t="s">
        <v>85</v>
      </c>
      <c r="C127" s="81" t="s">
        <v>8</v>
      </c>
      <c r="D127" s="81">
        <v>40</v>
      </c>
      <c r="E127" s="159"/>
      <c r="F127" s="159"/>
      <c r="G127" s="97"/>
      <c r="H127" s="97"/>
      <c r="I127" s="53" t="s">
        <v>75</v>
      </c>
      <c r="J127" s="224"/>
      <c r="K127" s="53"/>
      <c r="L127" s="98" t="s">
        <v>93</v>
      </c>
      <c r="M127" s="2"/>
      <c r="N127" s="1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7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7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7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7"/>
      <c r="MV127" s="27"/>
      <c r="MW127" s="27"/>
      <c r="MX127" s="27"/>
      <c r="MY127" s="27"/>
      <c r="MZ127" s="27"/>
      <c r="NA127" s="27"/>
      <c r="NB127" s="27"/>
      <c r="NC127" s="27"/>
      <c r="ND127" s="27"/>
      <c r="NE127" s="27"/>
      <c r="NF127" s="27"/>
      <c r="NG127" s="27"/>
      <c r="NH127" s="27"/>
      <c r="NI127" s="27"/>
      <c r="NJ127" s="27"/>
      <c r="NK127" s="27"/>
      <c r="NL127" s="27"/>
      <c r="NM127" s="27"/>
      <c r="NN127" s="27"/>
      <c r="NO127" s="27"/>
      <c r="NP127" s="27"/>
      <c r="NQ127" s="27"/>
      <c r="NR127" s="27"/>
      <c r="NS127" s="27"/>
      <c r="NT127" s="27"/>
      <c r="NU127" s="27"/>
      <c r="NV127" s="27"/>
      <c r="NW127" s="27"/>
      <c r="NX127" s="27"/>
      <c r="NY127" s="27"/>
      <c r="NZ127" s="27"/>
      <c r="OA127" s="27"/>
      <c r="OB127" s="27"/>
      <c r="OC127" s="27"/>
      <c r="OD127" s="27"/>
      <c r="OE127" s="27"/>
      <c r="OF127" s="27"/>
      <c r="OG127" s="27"/>
      <c r="OH127" s="27"/>
      <c r="OI127" s="27"/>
      <c r="OJ127" s="27"/>
      <c r="OK127" s="27"/>
      <c r="OL127" s="27"/>
      <c r="OM127" s="27"/>
      <c r="ON127" s="27"/>
      <c r="OO127" s="27"/>
      <c r="OP127" s="27"/>
      <c r="OQ127" s="27"/>
      <c r="OR127" s="27"/>
      <c r="OS127" s="27"/>
      <c r="OT127" s="27"/>
      <c r="OU127" s="27"/>
      <c r="OV127" s="27"/>
      <c r="OW127" s="27"/>
      <c r="OX127" s="27"/>
      <c r="OY127" s="27"/>
      <c r="OZ127" s="27"/>
      <c r="PA127" s="27"/>
      <c r="PB127" s="27"/>
      <c r="PC127" s="27"/>
      <c r="PD127" s="27"/>
      <c r="PE127" s="27"/>
      <c r="PF127" s="27"/>
      <c r="PG127" s="27"/>
      <c r="PH127" s="27"/>
      <c r="PI127" s="27"/>
      <c r="PJ127" s="27"/>
      <c r="PK127" s="27"/>
      <c r="PL127" s="27"/>
      <c r="PM127" s="27"/>
      <c r="PN127" s="27"/>
      <c r="PO127" s="27"/>
      <c r="PP127" s="27"/>
      <c r="PQ127" s="27"/>
      <c r="PR127" s="27"/>
      <c r="PS127" s="27"/>
      <c r="PT127" s="27"/>
      <c r="PU127" s="27"/>
      <c r="PV127" s="27"/>
      <c r="PW127" s="27"/>
      <c r="PX127" s="27"/>
      <c r="PY127" s="27"/>
      <c r="PZ127" s="27"/>
      <c r="QA127" s="27"/>
      <c r="QB127" s="27"/>
      <c r="QC127" s="27"/>
      <c r="QD127" s="27"/>
      <c r="QE127" s="27"/>
      <c r="QF127" s="27"/>
      <c r="QG127" s="27"/>
      <c r="QH127" s="27"/>
      <c r="QI127" s="27"/>
      <c r="QJ127" s="27"/>
      <c r="QK127" s="27"/>
      <c r="QL127" s="27"/>
      <c r="QM127" s="27"/>
      <c r="QN127" s="27"/>
      <c r="QO127" s="27"/>
      <c r="QP127" s="27"/>
      <c r="QQ127" s="27"/>
      <c r="QR127" s="27"/>
      <c r="QS127" s="27"/>
      <c r="QT127" s="27"/>
      <c r="QU127" s="27"/>
      <c r="QV127" s="27"/>
      <c r="QW127" s="27"/>
      <c r="QX127" s="27"/>
      <c r="QY127" s="27"/>
      <c r="QZ127" s="27"/>
      <c r="RA127" s="27"/>
      <c r="RB127" s="27"/>
      <c r="RC127" s="27"/>
      <c r="RD127" s="27"/>
      <c r="RE127" s="27"/>
      <c r="RF127" s="27"/>
      <c r="RG127" s="27"/>
      <c r="RH127" s="27"/>
      <c r="RI127" s="27"/>
      <c r="RJ127" s="27"/>
      <c r="RK127" s="27"/>
      <c r="RL127" s="27"/>
      <c r="RM127" s="27"/>
      <c r="RN127" s="27"/>
      <c r="RO127" s="27"/>
      <c r="RP127" s="27"/>
      <c r="RQ127" s="27"/>
      <c r="RR127" s="27"/>
      <c r="RS127" s="27"/>
      <c r="RT127" s="27"/>
      <c r="RU127" s="27"/>
      <c r="RV127" s="27"/>
      <c r="RW127" s="27"/>
      <c r="RX127" s="27"/>
      <c r="RY127" s="27"/>
      <c r="RZ127" s="27"/>
      <c r="SA127" s="27"/>
      <c r="SB127" s="27"/>
      <c r="SC127" s="27"/>
      <c r="SD127" s="27"/>
      <c r="SE127" s="27"/>
      <c r="SF127" s="27"/>
      <c r="SG127" s="27"/>
      <c r="SH127" s="27"/>
      <c r="SI127" s="27"/>
      <c r="SJ127" s="27"/>
      <c r="SK127" s="27"/>
      <c r="SL127" s="27"/>
      <c r="SM127" s="27"/>
      <c r="SN127" s="27"/>
      <c r="SO127" s="27"/>
      <c r="SP127" s="27"/>
      <c r="SQ127" s="27"/>
      <c r="SR127" s="27"/>
      <c r="SS127" s="27"/>
      <c r="ST127" s="27"/>
      <c r="SU127" s="27"/>
      <c r="SV127" s="27"/>
      <c r="SW127" s="27"/>
      <c r="SX127" s="27"/>
      <c r="SY127" s="27"/>
      <c r="SZ127" s="27"/>
      <c r="TA127" s="27"/>
      <c r="TB127" s="27"/>
      <c r="TC127" s="27"/>
      <c r="TD127" s="27"/>
      <c r="TE127" s="27"/>
      <c r="TF127" s="27"/>
      <c r="TG127" s="27"/>
      <c r="TH127" s="27"/>
      <c r="TI127" s="27"/>
      <c r="TJ127" s="27"/>
      <c r="TK127" s="27"/>
      <c r="TL127" s="27"/>
      <c r="TM127" s="27"/>
      <c r="TN127" s="27"/>
      <c r="TO127" s="27"/>
      <c r="TP127" s="27"/>
      <c r="TQ127" s="27"/>
      <c r="TR127" s="27"/>
      <c r="TS127" s="27"/>
      <c r="TT127" s="27"/>
      <c r="TU127" s="27"/>
      <c r="TV127" s="27"/>
      <c r="TW127" s="27"/>
      <c r="TX127" s="27"/>
      <c r="TY127" s="27"/>
      <c r="TZ127" s="27"/>
      <c r="UA127" s="27"/>
      <c r="UB127" s="27"/>
      <c r="UC127" s="27"/>
      <c r="UD127" s="27"/>
    </row>
    <row r="128" spans="1:550" s="7" customFormat="1" ht="27" customHeight="1" x14ac:dyDescent="0.25">
      <c r="A128" s="81">
        <v>5</v>
      </c>
      <c r="B128" s="73" t="s">
        <v>86</v>
      </c>
      <c r="C128" s="81" t="s">
        <v>8</v>
      </c>
      <c r="D128" s="81">
        <v>24</v>
      </c>
      <c r="E128" s="159"/>
      <c r="F128" s="159"/>
      <c r="G128" s="97"/>
      <c r="H128" s="97"/>
      <c r="I128" s="53" t="s">
        <v>75</v>
      </c>
      <c r="J128" s="224"/>
      <c r="K128" s="53"/>
      <c r="L128" s="98" t="s">
        <v>93</v>
      </c>
      <c r="M128" s="2"/>
      <c r="N128" s="1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  <c r="JD128" s="27"/>
      <c r="JE128" s="27"/>
      <c r="JF128" s="27"/>
      <c r="JG128" s="27"/>
      <c r="JH128" s="27"/>
      <c r="JI128" s="27"/>
      <c r="JJ128" s="27"/>
      <c r="JK128" s="27"/>
      <c r="JL128" s="27"/>
      <c r="JM128" s="27"/>
      <c r="JN128" s="27"/>
      <c r="JO128" s="27"/>
      <c r="JP128" s="27"/>
      <c r="JQ128" s="27"/>
      <c r="JR128" s="27"/>
      <c r="JS128" s="27"/>
      <c r="JT128" s="27"/>
      <c r="JU128" s="27"/>
      <c r="JV128" s="27"/>
      <c r="JW128" s="27"/>
      <c r="JX128" s="27"/>
      <c r="JY128" s="27"/>
      <c r="JZ128" s="27"/>
      <c r="KA128" s="27"/>
      <c r="KB128" s="27"/>
      <c r="KC128" s="27"/>
      <c r="KD128" s="27"/>
      <c r="KE128" s="27"/>
      <c r="KF128" s="27"/>
      <c r="KG128" s="27"/>
      <c r="KH128" s="27"/>
      <c r="KI128" s="27"/>
      <c r="KJ128" s="27"/>
      <c r="KK128" s="27"/>
      <c r="KL128" s="27"/>
      <c r="KM128" s="27"/>
      <c r="KN128" s="27"/>
      <c r="KO128" s="27"/>
      <c r="KP128" s="27"/>
      <c r="KQ128" s="27"/>
      <c r="KR128" s="27"/>
      <c r="KS128" s="27"/>
      <c r="KT128" s="27"/>
      <c r="KU128" s="27"/>
      <c r="KV128" s="27"/>
      <c r="KW128" s="27"/>
      <c r="KX128" s="27"/>
      <c r="KY128" s="27"/>
      <c r="KZ128" s="27"/>
      <c r="LA128" s="27"/>
      <c r="LB128" s="27"/>
      <c r="LC128" s="27"/>
      <c r="LD128" s="27"/>
      <c r="LE128" s="27"/>
      <c r="LF128" s="27"/>
      <c r="LG128" s="27"/>
      <c r="LH128" s="27"/>
      <c r="LI128" s="27"/>
      <c r="LJ128" s="27"/>
      <c r="LK128" s="27"/>
      <c r="LL128" s="27"/>
      <c r="LM128" s="27"/>
      <c r="LN128" s="27"/>
      <c r="LO128" s="27"/>
      <c r="LP128" s="27"/>
      <c r="LQ128" s="27"/>
      <c r="LR128" s="27"/>
      <c r="LS128" s="27"/>
      <c r="LT128" s="27"/>
      <c r="LU128" s="27"/>
      <c r="LV128" s="27"/>
      <c r="LW128" s="27"/>
      <c r="LX128" s="27"/>
      <c r="LY128" s="27"/>
      <c r="LZ128" s="27"/>
      <c r="MA128" s="27"/>
      <c r="MB128" s="27"/>
      <c r="MC128" s="27"/>
      <c r="MD128" s="27"/>
      <c r="ME128" s="27"/>
      <c r="MF128" s="27"/>
      <c r="MG128" s="27"/>
      <c r="MH128" s="27"/>
      <c r="MI128" s="27"/>
      <c r="MJ128" s="27"/>
      <c r="MK128" s="27"/>
      <c r="ML128" s="27"/>
      <c r="MM128" s="27"/>
      <c r="MN128" s="27"/>
      <c r="MO128" s="27"/>
      <c r="MP128" s="27"/>
      <c r="MQ128" s="27"/>
      <c r="MR128" s="27"/>
      <c r="MS128" s="27"/>
      <c r="MT128" s="27"/>
      <c r="MU128" s="27"/>
      <c r="MV128" s="27"/>
      <c r="MW128" s="27"/>
      <c r="MX128" s="27"/>
      <c r="MY128" s="27"/>
      <c r="MZ128" s="27"/>
      <c r="NA128" s="27"/>
      <c r="NB128" s="27"/>
      <c r="NC128" s="27"/>
      <c r="ND128" s="27"/>
      <c r="NE128" s="27"/>
      <c r="NF128" s="27"/>
      <c r="NG128" s="27"/>
      <c r="NH128" s="27"/>
      <c r="NI128" s="27"/>
      <c r="NJ128" s="27"/>
      <c r="NK128" s="27"/>
      <c r="NL128" s="27"/>
      <c r="NM128" s="27"/>
      <c r="NN128" s="27"/>
      <c r="NO128" s="27"/>
      <c r="NP128" s="27"/>
      <c r="NQ128" s="27"/>
      <c r="NR128" s="27"/>
      <c r="NS128" s="27"/>
      <c r="NT128" s="27"/>
      <c r="NU128" s="27"/>
      <c r="NV128" s="27"/>
      <c r="NW128" s="27"/>
      <c r="NX128" s="27"/>
      <c r="NY128" s="27"/>
      <c r="NZ128" s="27"/>
      <c r="OA128" s="27"/>
      <c r="OB128" s="27"/>
      <c r="OC128" s="27"/>
      <c r="OD128" s="27"/>
      <c r="OE128" s="27"/>
      <c r="OF128" s="27"/>
      <c r="OG128" s="27"/>
      <c r="OH128" s="27"/>
      <c r="OI128" s="27"/>
      <c r="OJ128" s="27"/>
      <c r="OK128" s="27"/>
      <c r="OL128" s="27"/>
      <c r="OM128" s="27"/>
      <c r="ON128" s="27"/>
      <c r="OO128" s="27"/>
      <c r="OP128" s="27"/>
      <c r="OQ128" s="27"/>
      <c r="OR128" s="27"/>
      <c r="OS128" s="27"/>
      <c r="OT128" s="27"/>
      <c r="OU128" s="27"/>
      <c r="OV128" s="27"/>
      <c r="OW128" s="27"/>
      <c r="OX128" s="27"/>
      <c r="OY128" s="27"/>
      <c r="OZ128" s="27"/>
      <c r="PA128" s="27"/>
      <c r="PB128" s="27"/>
      <c r="PC128" s="27"/>
      <c r="PD128" s="27"/>
      <c r="PE128" s="27"/>
      <c r="PF128" s="27"/>
      <c r="PG128" s="27"/>
      <c r="PH128" s="27"/>
      <c r="PI128" s="27"/>
      <c r="PJ128" s="27"/>
      <c r="PK128" s="27"/>
      <c r="PL128" s="27"/>
      <c r="PM128" s="27"/>
      <c r="PN128" s="27"/>
      <c r="PO128" s="27"/>
      <c r="PP128" s="27"/>
      <c r="PQ128" s="27"/>
      <c r="PR128" s="27"/>
      <c r="PS128" s="27"/>
      <c r="PT128" s="27"/>
      <c r="PU128" s="27"/>
      <c r="PV128" s="27"/>
      <c r="PW128" s="27"/>
      <c r="PX128" s="27"/>
      <c r="PY128" s="27"/>
      <c r="PZ128" s="27"/>
      <c r="QA128" s="27"/>
      <c r="QB128" s="27"/>
      <c r="QC128" s="27"/>
      <c r="QD128" s="27"/>
      <c r="QE128" s="27"/>
      <c r="QF128" s="27"/>
      <c r="QG128" s="27"/>
      <c r="QH128" s="27"/>
      <c r="QI128" s="27"/>
      <c r="QJ128" s="27"/>
      <c r="QK128" s="27"/>
      <c r="QL128" s="27"/>
      <c r="QM128" s="27"/>
      <c r="QN128" s="27"/>
      <c r="QO128" s="27"/>
      <c r="QP128" s="27"/>
      <c r="QQ128" s="27"/>
      <c r="QR128" s="27"/>
      <c r="QS128" s="27"/>
      <c r="QT128" s="27"/>
      <c r="QU128" s="27"/>
      <c r="QV128" s="27"/>
      <c r="QW128" s="27"/>
      <c r="QX128" s="27"/>
      <c r="QY128" s="27"/>
      <c r="QZ128" s="27"/>
      <c r="RA128" s="27"/>
      <c r="RB128" s="27"/>
      <c r="RC128" s="27"/>
      <c r="RD128" s="27"/>
      <c r="RE128" s="27"/>
      <c r="RF128" s="27"/>
      <c r="RG128" s="27"/>
      <c r="RH128" s="27"/>
      <c r="RI128" s="27"/>
      <c r="RJ128" s="27"/>
      <c r="RK128" s="27"/>
      <c r="RL128" s="27"/>
      <c r="RM128" s="27"/>
      <c r="RN128" s="27"/>
      <c r="RO128" s="27"/>
      <c r="RP128" s="27"/>
      <c r="RQ128" s="27"/>
      <c r="RR128" s="27"/>
      <c r="RS128" s="27"/>
      <c r="RT128" s="27"/>
      <c r="RU128" s="27"/>
      <c r="RV128" s="27"/>
      <c r="RW128" s="27"/>
      <c r="RX128" s="27"/>
      <c r="RY128" s="27"/>
      <c r="RZ128" s="27"/>
      <c r="SA128" s="27"/>
      <c r="SB128" s="27"/>
      <c r="SC128" s="27"/>
      <c r="SD128" s="27"/>
      <c r="SE128" s="27"/>
      <c r="SF128" s="27"/>
      <c r="SG128" s="27"/>
      <c r="SH128" s="27"/>
      <c r="SI128" s="27"/>
      <c r="SJ128" s="27"/>
      <c r="SK128" s="27"/>
      <c r="SL128" s="27"/>
      <c r="SM128" s="27"/>
      <c r="SN128" s="27"/>
      <c r="SO128" s="27"/>
      <c r="SP128" s="27"/>
      <c r="SQ128" s="27"/>
      <c r="SR128" s="27"/>
      <c r="SS128" s="27"/>
      <c r="ST128" s="27"/>
      <c r="SU128" s="27"/>
      <c r="SV128" s="27"/>
      <c r="SW128" s="27"/>
      <c r="SX128" s="27"/>
      <c r="SY128" s="27"/>
      <c r="SZ128" s="27"/>
      <c r="TA128" s="27"/>
      <c r="TB128" s="27"/>
      <c r="TC128" s="27"/>
      <c r="TD128" s="27"/>
      <c r="TE128" s="27"/>
      <c r="TF128" s="27"/>
      <c r="TG128" s="27"/>
      <c r="TH128" s="27"/>
      <c r="TI128" s="27"/>
      <c r="TJ128" s="27"/>
      <c r="TK128" s="27"/>
      <c r="TL128" s="27"/>
      <c r="TM128" s="27"/>
      <c r="TN128" s="27"/>
      <c r="TO128" s="27"/>
      <c r="TP128" s="27"/>
      <c r="TQ128" s="27"/>
      <c r="TR128" s="27"/>
      <c r="TS128" s="27"/>
      <c r="TT128" s="27"/>
      <c r="TU128" s="27"/>
      <c r="TV128" s="27"/>
      <c r="TW128" s="27"/>
      <c r="TX128" s="27"/>
      <c r="TY128" s="27"/>
      <c r="TZ128" s="27"/>
      <c r="UA128" s="27"/>
      <c r="UB128" s="27"/>
      <c r="UC128" s="27"/>
      <c r="UD128" s="27"/>
    </row>
    <row r="129" spans="1:550" s="7" customFormat="1" ht="19.5" customHeight="1" x14ac:dyDescent="0.25">
      <c r="A129" s="223"/>
      <c r="B129" s="223"/>
      <c r="C129" s="161"/>
      <c r="D129" s="161"/>
      <c r="E129" s="99"/>
      <c r="F129" s="100"/>
      <c r="G129" s="101"/>
      <c r="H129" s="101"/>
      <c r="I129" s="93"/>
      <c r="J129" s="161"/>
      <c r="K129" s="94"/>
      <c r="L129" s="95"/>
      <c r="M129" s="2"/>
      <c r="N129" s="1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27"/>
      <c r="JJ129" s="27"/>
      <c r="JK129" s="27"/>
      <c r="JL129" s="27"/>
      <c r="JM129" s="27"/>
      <c r="JN129" s="27"/>
      <c r="JO129" s="27"/>
      <c r="JP129" s="27"/>
      <c r="JQ129" s="27"/>
      <c r="JR129" s="27"/>
      <c r="JS129" s="27"/>
      <c r="JT129" s="27"/>
      <c r="JU129" s="27"/>
      <c r="JV129" s="27"/>
      <c r="JW129" s="27"/>
      <c r="JX129" s="27"/>
      <c r="JY129" s="27"/>
      <c r="JZ129" s="27"/>
      <c r="KA129" s="27"/>
      <c r="KB129" s="27"/>
      <c r="KC129" s="27"/>
      <c r="KD129" s="27"/>
      <c r="KE129" s="27"/>
      <c r="KF129" s="27"/>
      <c r="KG129" s="27"/>
      <c r="KH129" s="27"/>
      <c r="KI129" s="27"/>
      <c r="KJ129" s="27"/>
      <c r="KK129" s="27"/>
      <c r="KL129" s="27"/>
      <c r="KM129" s="27"/>
      <c r="KN129" s="27"/>
      <c r="KO129" s="27"/>
      <c r="KP129" s="27"/>
      <c r="KQ129" s="27"/>
      <c r="KR129" s="27"/>
      <c r="KS129" s="27"/>
      <c r="KT129" s="27"/>
      <c r="KU129" s="27"/>
      <c r="KV129" s="27"/>
      <c r="KW129" s="27"/>
      <c r="KX129" s="27"/>
      <c r="KY129" s="27"/>
      <c r="KZ129" s="27"/>
      <c r="LA129" s="27"/>
      <c r="LB129" s="27"/>
      <c r="LC129" s="27"/>
      <c r="LD129" s="27"/>
      <c r="LE129" s="27"/>
      <c r="LF129" s="27"/>
      <c r="LG129" s="27"/>
      <c r="LH129" s="27"/>
      <c r="LI129" s="27"/>
      <c r="LJ129" s="27"/>
      <c r="LK129" s="27"/>
      <c r="LL129" s="27"/>
      <c r="LM129" s="27"/>
      <c r="LN129" s="27"/>
      <c r="LO129" s="27"/>
      <c r="LP129" s="27"/>
      <c r="LQ129" s="27"/>
      <c r="LR129" s="27"/>
      <c r="LS129" s="27"/>
      <c r="LT129" s="27"/>
      <c r="LU129" s="27"/>
      <c r="LV129" s="27"/>
      <c r="LW129" s="27"/>
      <c r="LX129" s="27"/>
      <c r="LY129" s="27"/>
      <c r="LZ129" s="27"/>
      <c r="MA129" s="27"/>
      <c r="MB129" s="27"/>
      <c r="MC129" s="27"/>
      <c r="MD129" s="27"/>
      <c r="ME129" s="27"/>
      <c r="MF129" s="27"/>
      <c r="MG129" s="27"/>
      <c r="MH129" s="27"/>
      <c r="MI129" s="27"/>
      <c r="MJ129" s="27"/>
      <c r="MK129" s="27"/>
      <c r="ML129" s="27"/>
      <c r="MM129" s="27"/>
      <c r="MN129" s="27"/>
      <c r="MO129" s="27"/>
      <c r="MP129" s="27"/>
      <c r="MQ129" s="27"/>
      <c r="MR129" s="27"/>
      <c r="MS129" s="27"/>
      <c r="MT129" s="27"/>
      <c r="MU129" s="27"/>
      <c r="MV129" s="27"/>
      <c r="MW129" s="27"/>
      <c r="MX129" s="27"/>
      <c r="MY129" s="27"/>
      <c r="MZ129" s="27"/>
      <c r="NA129" s="27"/>
      <c r="NB129" s="27"/>
      <c r="NC129" s="27"/>
      <c r="ND129" s="27"/>
      <c r="NE129" s="27"/>
      <c r="NF129" s="27"/>
      <c r="NG129" s="27"/>
      <c r="NH129" s="27"/>
      <c r="NI129" s="27"/>
      <c r="NJ129" s="27"/>
      <c r="NK129" s="27"/>
      <c r="NL129" s="27"/>
      <c r="NM129" s="27"/>
      <c r="NN129" s="27"/>
      <c r="NO129" s="27"/>
      <c r="NP129" s="27"/>
      <c r="NQ129" s="27"/>
      <c r="NR129" s="27"/>
      <c r="NS129" s="27"/>
      <c r="NT129" s="27"/>
      <c r="NU129" s="27"/>
      <c r="NV129" s="27"/>
      <c r="NW129" s="27"/>
      <c r="NX129" s="27"/>
      <c r="NY129" s="27"/>
      <c r="NZ129" s="27"/>
      <c r="OA129" s="27"/>
      <c r="OB129" s="27"/>
      <c r="OC129" s="27"/>
      <c r="OD129" s="27"/>
      <c r="OE129" s="27"/>
      <c r="OF129" s="27"/>
      <c r="OG129" s="27"/>
      <c r="OH129" s="27"/>
      <c r="OI129" s="27"/>
      <c r="OJ129" s="27"/>
      <c r="OK129" s="27"/>
      <c r="OL129" s="27"/>
      <c r="OM129" s="27"/>
      <c r="ON129" s="27"/>
      <c r="OO129" s="27"/>
      <c r="OP129" s="27"/>
      <c r="OQ129" s="27"/>
      <c r="OR129" s="27"/>
      <c r="OS129" s="27"/>
      <c r="OT129" s="27"/>
      <c r="OU129" s="27"/>
      <c r="OV129" s="27"/>
      <c r="OW129" s="27"/>
      <c r="OX129" s="27"/>
      <c r="OY129" s="27"/>
      <c r="OZ129" s="27"/>
      <c r="PA129" s="27"/>
      <c r="PB129" s="27"/>
      <c r="PC129" s="27"/>
      <c r="PD129" s="27"/>
      <c r="PE129" s="27"/>
      <c r="PF129" s="27"/>
      <c r="PG129" s="27"/>
      <c r="PH129" s="27"/>
      <c r="PI129" s="27"/>
      <c r="PJ129" s="27"/>
      <c r="PK129" s="27"/>
      <c r="PL129" s="27"/>
      <c r="PM129" s="27"/>
      <c r="PN129" s="27"/>
      <c r="PO129" s="27"/>
      <c r="PP129" s="27"/>
      <c r="PQ129" s="27"/>
      <c r="PR129" s="27"/>
      <c r="PS129" s="27"/>
      <c r="PT129" s="27"/>
      <c r="PU129" s="27"/>
      <c r="PV129" s="27"/>
      <c r="PW129" s="27"/>
      <c r="PX129" s="27"/>
      <c r="PY129" s="27"/>
      <c r="PZ129" s="27"/>
      <c r="QA129" s="27"/>
      <c r="QB129" s="27"/>
      <c r="QC129" s="27"/>
      <c r="QD129" s="27"/>
      <c r="QE129" s="27"/>
      <c r="QF129" s="27"/>
      <c r="QG129" s="27"/>
      <c r="QH129" s="27"/>
      <c r="QI129" s="27"/>
      <c r="QJ129" s="27"/>
      <c r="QK129" s="27"/>
      <c r="QL129" s="27"/>
      <c r="QM129" s="27"/>
      <c r="QN129" s="27"/>
      <c r="QO129" s="27"/>
      <c r="QP129" s="27"/>
      <c r="QQ129" s="27"/>
      <c r="QR129" s="27"/>
      <c r="QS129" s="27"/>
      <c r="QT129" s="27"/>
      <c r="QU129" s="27"/>
      <c r="QV129" s="27"/>
      <c r="QW129" s="27"/>
      <c r="QX129" s="27"/>
      <c r="QY129" s="27"/>
      <c r="QZ129" s="27"/>
      <c r="RA129" s="27"/>
      <c r="RB129" s="27"/>
      <c r="RC129" s="27"/>
      <c r="RD129" s="27"/>
      <c r="RE129" s="27"/>
      <c r="RF129" s="27"/>
      <c r="RG129" s="27"/>
      <c r="RH129" s="27"/>
      <c r="RI129" s="27"/>
      <c r="RJ129" s="27"/>
      <c r="RK129" s="27"/>
      <c r="RL129" s="27"/>
      <c r="RM129" s="27"/>
      <c r="RN129" s="27"/>
      <c r="RO129" s="27"/>
      <c r="RP129" s="27"/>
      <c r="RQ129" s="27"/>
      <c r="RR129" s="27"/>
      <c r="RS129" s="27"/>
      <c r="RT129" s="27"/>
      <c r="RU129" s="27"/>
      <c r="RV129" s="27"/>
      <c r="RW129" s="27"/>
      <c r="RX129" s="27"/>
      <c r="RY129" s="27"/>
      <c r="RZ129" s="27"/>
      <c r="SA129" s="27"/>
      <c r="SB129" s="27"/>
      <c r="SC129" s="27"/>
      <c r="SD129" s="27"/>
      <c r="SE129" s="27"/>
      <c r="SF129" s="27"/>
      <c r="SG129" s="27"/>
      <c r="SH129" s="27"/>
      <c r="SI129" s="27"/>
      <c r="SJ129" s="27"/>
      <c r="SK129" s="27"/>
      <c r="SL129" s="27"/>
      <c r="SM129" s="27"/>
      <c r="SN129" s="27"/>
      <c r="SO129" s="27"/>
      <c r="SP129" s="27"/>
      <c r="SQ129" s="27"/>
      <c r="SR129" s="27"/>
      <c r="SS129" s="27"/>
      <c r="ST129" s="27"/>
      <c r="SU129" s="27"/>
      <c r="SV129" s="27"/>
      <c r="SW129" s="27"/>
      <c r="SX129" s="27"/>
      <c r="SY129" s="27"/>
      <c r="SZ129" s="27"/>
      <c r="TA129" s="27"/>
      <c r="TB129" s="27"/>
      <c r="TC129" s="27"/>
      <c r="TD129" s="27"/>
      <c r="TE129" s="27"/>
      <c r="TF129" s="27"/>
      <c r="TG129" s="27"/>
      <c r="TH129" s="27"/>
      <c r="TI129" s="27"/>
      <c r="TJ129" s="27"/>
      <c r="TK129" s="27"/>
      <c r="TL129" s="27"/>
      <c r="TM129" s="27"/>
      <c r="TN129" s="27"/>
      <c r="TO129" s="27"/>
      <c r="TP129" s="27"/>
      <c r="TQ129" s="27"/>
      <c r="TR129" s="27"/>
      <c r="TS129" s="27"/>
      <c r="TT129" s="27"/>
      <c r="TU129" s="27"/>
      <c r="TV129" s="27"/>
      <c r="TW129" s="27"/>
      <c r="TX129" s="27"/>
      <c r="TY129" s="27"/>
      <c r="TZ129" s="27"/>
      <c r="UA129" s="27"/>
      <c r="UB129" s="27"/>
      <c r="UC129" s="27"/>
      <c r="UD129" s="27"/>
    </row>
    <row r="130" spans="1:550" ht="18.75" x14ac:dyDescent="0.25">
      <c r="A130" s="234" t="s">
        <v>22</v>
      </c>
      <c r="B130" s="234"/>
      <c r="C130" s="19" t="s">
        <v>11</v>
      </c>
      <c r="D130" s="19" t="s">
        <v>7</v>
      </c>
      <c r="E130" s="136">
        <f>E21+E52+E120</f>
        <v>19.797000000000004</v>
      </c>
      <c r="F130" s="20">
        <f>F21+F52+F120</f>
        <v>652</v>
      </c>
      <c r="G130" s="235">
        <f>G21+G52+G70+G98+G105</f>
        <v>44758.975000000006</v>
      </c>
      <c r="H130" s="235">
        <f>H21+H52+H70+H98+H105</f>
        <v>35001.674849999996</v>
      </c>
      <c r="I130" s="236"/>
      <c r="J130" s="237"/>
      <c r="K130" s="238"/>
      <c r="L130" s="233"/>
      <c r="M130" s="16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</row>
    <row r="131" spans="1:550" ht="18.75" x14ac:dyDescent="0.25">
      <c r="A131" s="234"/>
      <c r="B131" s="234"/>
      <c r="C131" s="19" t="s">
        <v>11</v>
      </c>
      <c r="D131" s="137" t="s">
        <v>21</v>
      </c>
      <c r="E131" s="136">
        <f>E70+E98+E121</f>
        <v>15.390999999999998</v>
      </c>
      <c r="F131" s="20">
        <f>F70+F98+F121</f>
        <v>160</v>
      </c>
      <c r="G131" s="235"/>
      <c r="H131" s="235"/>
      <c r="I131" s="236"/>
      <c r="J131" s="237"/>
      <c r="K131" s="238"/>
      <c r="L131" s="233"/>
      <c r="M131" s="16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</row>
    <row r="132" spans="1:550" ht="17.25" x14ac:dyDescent="0.25">
      <c r="A132" s="102"/>
      <c r="B132" s="103"/>
      <c r="C132" s="103"/>
      <c r="D132" s="103"/>
      <c r="E132" s="103"/>
      <c r="F132" s="103"/>
      <c r="G132" s="103"/>
      <c r="H132" s="103"/>
      <c r="I132" s="104"/>
      <c r="J132" s="105"/>
      <c r="K132" s="103"/>
      <c r="L132" s="106"/>
      <c r="M132" s="16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</row>
    <row r="133" spans="1:550" ht="17.25" x14ac:dyDescent="0.3">
      <c r="A133" s="102"/>
      <c r="B133" s="102"/>
      <c r="C133" s="111"/>
      <c r="D133" s="111"/>
      <c r="E133" s="112"/>
      <c r="F133" s="113"/>
      <c r="G133" s="107"/>
      <c r="H133" s="102"/>
      <c r="I133" s="108"/>
      <c r="J133" s="109"/>
      <c r="K133" s="110"/>
      <c r="L133" s="106"/>
      <c r="M133" s="16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</row>
    <row r="134" spans="1:550" ht="19.5" x14ac:dyDescent="0.25">
      <c r="A134" s="239" t="s">
        <v>137</v>
      </c>
      <c r="B134" s="239"/>
      <c r="C134" s="145">
        <f>E21</f>
        <v>5.0740000000000007</v>
      </c>
      <c r="D134" s="146">
        <f>F21</f>
        <v>81</v>
      </c>
      <c r="E134" s="147"/>
      <c r="F134" s="148"/>
      <c r="G134" s="103"/>
      <c r="H134" s="103"/>
      <c r="I134" s="104"/>
      <c r="J134" s="105"/>
      <c r="K134" s="103"/>
      <c r="L134" s="106"/>
      <c r="M134" s="163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</row>
    <row r="135" spans="1:550" ht="19.5" x14ac:dyDescent="0.25">
      <c r="A135" s="239" t="s">
        <v>138</v>
      </c>
      <c r="B135" s="239"/>
      <c r="C135" s="145">
        <f>E52</f>
        <v>9.5150000000000006</v>
      </c>
      <c r="D135" s="146">
        <f>F52</f>
        <v>495</v>
      </c>
      <c r="E135" s="147"/>
      <c r="F135" s="148"/>
      <c r="G135" s="103"/>
      <c r="H135" s="103"/>
      <c r="I135" s="104"/>
      <c r="J135" s="105"/>
      <c r="K135" s="103"/>
      <c r="L135" s="106"/>
      <c r="M135" s="16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</row>
    <row r="136" spans="1:550" ht="19.5" x14ac:dyDescent="0.3">
      <c r="A136" s="240" t="s">
        <v>139</v>
      </c>
      <c r="B136" s="240"/>
      <c r="C136" s="145">
        <f>E70</f>
        <v>6.7679999999999998</v>
      </c>
      <c r="D136" s="146">
        <f>F70</f>
        <v>36</v>
      </c>
      <c r="E136" s="149"/>
      <c r="F136" s="146"/>
      <c r="G136" s="107"/>
      <c r="H136" s="102"/>
      <c r="I136" s="108"/>
      <c r="J136" s="109"/>
      <c r="K136" s="110"/>
      <c r="L136" s="106"/>
      <c r="M136" s="16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</row>
    <row r="137" spans="1:550" ht="19.5" x14ac:dyDescent="0.3">
      <c r="A137" s="240" t="s">
        <v>140</v>
      </c>
      <c r="B137" s="240"/>
      <c r="C137" s="145">
        <f>E98</f>
        <v>5.6949999999999985</v>
      </c>
      <c r="D137" s="146">
        <f>F98</f>
        <v>108</v>
      </c>
      <c r="E137" s="149"/>
      <c r="F137" s="146"/>
      <c r="G137" s="107"/>
      <c r="H137" s="102"/>
      <c r="I137" s="108"/>
      <c r="J137" s="109"/>
      <c r="K137" s="110"/>
      <c r="L137" s="106"/>
      <c r="M137" s="16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</row>
    <row r="138" spans="1:550" ht="19.5" x14ac:dyDescent="0.3">
      <c r="A138" s="150"/>
      <c r="B138" s="150"/>
      <c r="C138" s="151"/>
      <c r="D138" s="151"/>
      <c r="E138" s="149"/>
      <c r="F138" s="146"/>
      <c r="G138" s="107"/>
      <c r="H138" s="102"/>
      <c r="I138" s="108"/>
      <c r="J138" s="109"/>
      <c r="K138" s="110"/>
      <c r="L138" s="106"/>
      <c r="M138" s="16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</row>
    <row r="139" spans="1:550" ht="18.75" x14ac:dyDescent="0.25">
      <c r="A139" s="15"/>
      <c r="B139" s="15" t="s">
        <v>141</v>
      </c>
      <c r="C139" s="232"/>
      <c r="D139" s="232"/>
      <c r="E139" s="232"/>
      <c r="F139" s="232"/>
      <c r="G139" s="114"/>
      <c r="H139" s="114"/>
      <c r="I139" s="115"/>
      <c r="J139" s="116"/>
      <c r="K139" s="114"/>
      <c r="L139" s="117"/>
      <c r="M139" s="16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</row>
    <row r="140" spans="1:550" ht="18.75" x14ac:dyDescent="0.3">
      <c r="A140" s="152"/>
      <c r="B140" s="143"/>
      <c r="C140" s="153"/>
      <c r="D140" s="154"/>
      <c r="E140" s="155"/>
      <c r="F140" s="156"/>
      <c r="G140" s="118"/>
      <c r="H140" s="119"/>
      <c r="I140" s="120"/>
      <c r="L140" s="123"/>
      <c r="M140" s="16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</row>
    <row r="141" spans="1:550" ht="27" customHeight="1" x14ac:dyDescent="0.3">
      <c r="A141" s="157"/>
      <c r="B141" s="143"/>
      <c r="C141" s="153"/>
      <c r="D141" s="154"/>
      <c r="E141" s="155"/>
      <c r="F141" s="156"/>
      <c r="M141" s="16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</row>
    <row r="142" spans="1:550" x14ac:dyDescent="0.25">
      <c r="B142" s="135" t="s">
        <v>142</v>
      </c>
      <c r="M142" s="16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</row>
  </sheetData>
  <mergeCells count="59">
    <mergeCell ref="M2:Q2"/>
    <mergeCell ref="C139:F139"/>
    <mergeCell ref="L130:L131"/>
    <mergeCell ref="A130:B131"/>
    <mergeCell ref="G130:G131"/>
    <mergeCell ref="H130:H131"/>
    <mergeCell ref="I130:I131"/>
    <mergeCell ref="J130:J131"/>
    <mergeCell ref="K130:K131"/>
    <mergeCell ref="A134:B134"/>
    <mergeCell ref="A135:B135"/>
    <mergeCell ref="A136:B136"/>
    <mergeCell ref="A137:B137"/>
    <mergeCell ref="J108:J119"/>
    <mergeCell ref="A120:B120"/>
    <mergeCell ref="A121:B121"/>
    <mergeCell ref="M13:M20"/>
    <mergeCell ref="A21:B21"/>
    <mergeCell ref="M47:O47"/>
    <mergeCell ref="A52:B52"/>
    <mergeCell ref="A107:L107"/>
    <mergeCell ref="M55:M69"/>
    <mergeCell ref="A70:B70"/>
    <mergeCell ref="A98:B98"/>
    <mergeCell ref="J101:J104"/>
    <mergeCell ref="M101:M104"/>
    <mergeCell ref="A105:B105"/>
    <mergeCell ref="N69:S69"/>
    <mergeCell ref="J24:J51"/>
    <mergeCell ref="A22:L22"/>
    <mergeCell ref="A123:L123"/>
    <mergeCell ref="A129:B129"/>
    <mergeCell ref="J124:J128"/>
    <mergeCell ref="A9:A10"/>
    <mergeCell ref="B9:B10"/>
    <mergeCell ref="C9:D10"/>
    <mergeCell ref="E9:F9"/>
    <mergeCell ref="G9:H9"/>
    <mergeCell ref="I9:I10"/>
    <mergeCell ref="J9:J10"/>
    <mergeCell ref="K9:K10"/>
    <mergeCell ref="L9:L10"/>
    <mergeCell ref="C11:D11"/>
    <mergeCell ref="B122:L122"/>
    <mergeCell ref="A1:E1"/>
    <mergeCell ref="A2:E2"/>
    <mergeCell ref="A3:E3"/>
    <mergeCell ref="G3:L3"/>
    <mergeCell ref="F1:L1"/>
    <mergeCell ref="F2:L2"/>
    <mergeCell ref="A4:E4"/>
    <mergeCell ref="G4:L4"/>
    <mergeCell ref="A5:L5"/>
    <mergeCell ref="A6:L6"/>
    <mergeCell ref="A7:L7"/>
    <mergeCell ref="J13:J20"/>
    <mergeCell ref="J55:J69"/>
    <mergeCell ref="J73:J97"/>
    <mergeCell ref="A54:L5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4" manualBreakCount="4">
    <brk id="21" max="11" man="1"/>
    <brk id="52" max="11" man="1"/>
    <brk id="90" max="11" man="1"/>
    <brk id="1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2015-04-08T04:13:58Z</dcterms:modified>
</cp:coreProperties>
</file>